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9916ADA0-281F-4678-A2B8-B12AD86C7544}" xr6:coauthVersionLast="47" xr6:coauthVersionMax="47" xr10:uidLastSave="{00000000-0000-0000-0000-000000000000}"/>
  <bookViews>
    <workbookView xWindow="-108" yWindow="-108" windowWidth="23256" windowHeight="13896" tabRatio="889" xr2:uid="{00000000-000D-0000-FFFF-FFFF00000000}"/>
  </bookViews>
  <sheets>
    <sheet name="Project Data" sheetId="11" r:id="rId1"/>
    <sheet name="Funding" sheetId="10" r:id="rId2"/>
    <sheet name="Budget" sheetId="9" r:id="rId3"/>
    <sheet name="Other Design - Detail" sheetId="26" r:id="rId4"/>
    <sheet name="Work by Owner - Detail" sheetId="27" r:id="rId5"/>
    <sheet name="Misc - Detail" sheetId="28" r:id="rId6"/>
    <sheet name="Furnishings - Detail" sheetId="29" r:id="rId7"/>
    <sheet name="Equipment - Detail" sheetId="30" r:id="rId8"/>
    <sheet name="Summary" sheetId="1" r:id="rId9"/>
    <sheet name="Description - New Const." sheetId="21" r:id="rId10"/>
    <sheet name="Description - Renovation" sheetId="23" r:id="rId11"/>
    <sheet name="Comps" sheetId="17" r:id="rId12"/>
    <sheet name="Appeal" sheetId="24" r:id="rId13"/>
    <sheet name="HCI" sheetId="16" r:id="rId14"/>
    <sheet name="Instructions" sheetId="4" r:id="rId15"/>
    <sheet name="VLOOKUPS" sheetId="25" state="hidden" r:id="rId16"/>
    <sheet name="Codes" sheetId="3" state="hidden" r:id="rId17"/>
  </sheets>
  <definedNames>
    <definedName name="FIPS">Codes!$A$2:$A$138</definedName>
    <definedName name="_xlnm.Print_Area" localSheetId="12">Appeal!$B$2:$H$65</definedName>
    <definedName name="_xlnm.Print_Area" localSheetId="2">Budget!$A$1:$P$75</definedName>
    <definedName name="_xlnm.Print_Area" localSheetId="11">Comps!$A$1:$G$63</definedName>
    <definedName name="_xlnm.Print_Area" localSheetId="9">'Description - New Const.'!$A$1:$L$102</definedName>
    <definedName name="_xlnm.Print_Area" localSheetId="10">'Description - Renovation'!$A$1:$L$102</definedName>
    <definedName name="_xlnm.Print_Area" localSheetId="7">'Equipment - Detail'!$A$1:$P$58</definedName>
    <definedName name="_xlnm.Print_Area" localSheetId="1">Funding!$A$1:$AW$47</definedName>
    <definedName name="_xlnm.Print_Area" localSheetId="6">'Furnishings - Detail'!$A$1:$P$58</definedName>
    <definedName name="_xlnm.Print_Area" localSheetId="13">HCI!$GC$2:$GG$27</definedName>
    <definedName name="_xlnm.Print_Area" localSheetId="14">Instructions!$A$1:$K$31</definedName>
    <definedName name="_xlnm.Print_Area" localSheetId="5">'Misc - Detail'!$A$1:$P$58</definedName>
    <definedName name="_xlnm.Print_Area" localSheetId="3">'Other Design - Detail'!$A$1:$P$58</definedName>
    <definedName name="_xlnm.Print_Area" localSheetId="0">'Project Data'!$A$1:$AW$44</definedName>
    <definedName name="_xlnm.Print_Area" localSheetId="8">Summary!$A$1:$AS$84</definedName>
    <definedName name="_xlnm.Print_Area" localSheetId="4">'Work by Owner - Detail'!$A$1:$P$58</definedName>
    <definedName name="_xlnm.Print_Titles" localSheetId="9">'Description - New Const.'!$1:$12</definedName>
    <definedName name="_xlnm.Print_Titles" localSheetId="10">'Description - Renovation'!$1:$12</definedName>
    <definedName name="PROJECT_TYPE">Codes!$B$2:$B$187</definedName>
    <definedName name="Version">'Project Data'!$AO$2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G32" i="16" l="1"/>
  <c r="GF32" i="16"/>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G6" i="16"/>
  <c r="GF6" i="16"/>
  <c r="GC2" i="16"/>
  <c r="DV45" i="10" l="1"/>
  <c r="AE27" i="11" l="1"/>
  <c r="AA26" i="11"/>
  <c r="Z23" i="11"/>
  <c r="AA25" i="11"/>
  <c r="AA24" i="11"/>
  <c r="D8" i="17" l="1"/>
  <c r="F51" i="24"/>
  <c r="E51" i="24"/>
  <c r="F34" i="24"/>
  <c r="E34" i="24"/>
  <c r="F29" i="24"/>
  <c r="E29" i="24"/>
  <c r="F15" i="24"/>
  <c r="E15" i="24"/>
  <c r="F57" i="24" l="1"/>
  <c r="E57" i="24"/>
  <c r="E12" i="9"/>
  <c r="H70" i="9" l="1"/>
  <c r="I70" i="9"/>
  <c r="J70" i="9"/>
  <c r="K70" i="9"/>
  <c r="L70" i="9"/>
  <c r="M70" i="9"/>
  <c r="N70" i="9"/>
  <c r="O70" i="9"/>
  <c r="P70" i="9"/>
  <c r="G70" i="9"/>
  <c r="P36" i="9"/>
  <c r="O36" i="9"/>
  <c r="N36" i="9"/>
  <c r="M36" i="9"/>
  <c r="L36" i="9"/>
  <c r="K36" i="9"/>
  <c r="J36" i="9"/>
  <c r="I36" i="9"/>
  <c r="H36" i="9"/>
  <c r="G36" i="9"/>
  <c r="P14" i="9"/>
  <c r="P67" i="9" s="1"/>
  <c r="O14" i="9"/>
  <c r="O67" i="9" s="1"/>
  <c r="N14" i="9"/>
  <c r="N67" i="9" s="1"/>
  <c r="M14" i="9"/>
  <c r="M67" i="9" s="1"/>
  <c r="L14" i="9"/>
  <c r="L67" i="9" s="1"/>
  <c r="K14" i="9"/>
  <c r="J14" i="9"/>
  <c r="J67" i="9" s="1"/>
  <c r="I14" i="9"/>
  <c r="I67" i="9" s="1"/>
  <c r="H14" i="9"/>
  <c r="G14" i="9"/>
  <c r="E8" i="9"/>
  <c r="AL25" i="1" l="1"/>
  <c r="D26" i="1"/>
  <c r="P71" i="9"/>
  <c r="N71" i="9"/>
  <c r="L71" i="9"/>
  <c r="I71" i="9"/>
  <c r="H71" i="9"/>
  <c r="G71" i="9"/>
  <c r="M71" i="9"/>
  <c r="DV44" i="10"/>
  <c r="DV43" i="10"/>
  <c r="B2" i="24"/>
  <c r="G17" i="24"/>
  <c r="G31" i="24"/>
  <c r="G36" i="24"/>
  <c r="A3" i="17"/>
  <c r="H41" i="17"/>
  <c r="H50" i="17" s="1"/>
  <c r="G27" i="17"/>
  <c r="G31" i="17"/>
  <c r="G41" i="17" s="1"/>
  <c r="F27" i="17"/>
  <c r="F31" i="17"/>
  <c r="F41" i="17" s="1"/>
  <c r="E27" i="17"/>
  <c r="E31" i="17"/>
  <c r="E41" i="17" s="1"/>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47" i="26"/>
  <c r="E46" i="26"/>
  <c r="E45" i="26"/>
  <c r="E44" i="26"/>
  <c r="E43" i="26"/>
  <c r="E54" i="26"/>
  <c r="E53" i="26"/>
  <c r="E52" i="26"/>
  <c r="E51" i="26"/>
  <c r="E50" i="26"/>
  <c r="E49" i="26"/>
  <c r="E48" i="26"/>
  <c r="E42" i="26"/>
  <c r="E41" i="26"/>
  <c r="E40" i="26"/>
  <c r="E39" i="26"/>
  <c r="E38" i="26"/>
  <c r="E37" i="26"/>
  <c r="E36" i="26"/>
  <c r="E35" i="26"/>
  <c r="E34" i="26"/>
  <c r="E33" i="26"/>
  <c r="E32" i="26"/>
  <c r="E31" i="26"/>
  <c r="E30" i="26"/>
  <c r="E57" i="30"/>
  <c r="E56" i="30"/>
  <c r="E55" i="30"/>
  <c r="E54" i="30"/>
  <c r="E53" i="30"/>
  <c r="E52" i="30"/>
  <c r="E51" i="30"/>
  <c r="E50" i="30"/>
  <c r="E49" i="30"/>
  <c r="E48" i="30"/>
  <c r="E47" i="30"/>
  <c r="E46" i="30"/>
  <c r="E45" i="30"/>
  <c r="E44" i="30"/>
  <c r="E43" i="30"/>
  <c r="E42" i="30"/>
  <c r="E41" i="30"/>
  <c r="E40" i="30"/>
  <c r="E39" i="30"/>
  <c r="E38" i="30"/>
  <c r="E12" i="30"/>
  <c r="E11" i="30"/>
  <c r="E10" i="30"/>
  <c r="E9" i="30"/>
  <c r="E8" i="30"/>
  <c r="P6" i="30"/>
  <c r="P63" i="9" s="1"/>
  <c r="O6" i="30"/>
  <c r="O63" i="9" s="1"/>
  <c r="N6" i="30"/>
  <c r="N63" i="9" s="1"/>
  <c r="M6" i="30"/>
  <c r="M63" i="9" s="1"/>
  <c r="L6" i="30"/>
  <c r="L63" i="9" s="1"/>
  <c r="K6" i="30"/>
  <c r="K63" i="9" s="1"/>
  <c r="J6" i="30"/>
  <c r="J63" i="9" s="1"/>
  <c r="I6" i="30"/>
  <c r="I63" i="9" s="1"/>
  <c r="H6" i="30"/>
  <c r="H63" i="9" s="1"/>
  <c r="G6" i="30"/>
  <c r="P4" i="30"/>
  <c r="O4" i="30"/>
  <c r="N4" i="30"/>
  <c r="M4" i="30"/>
  <c r="L4" i="30"/>
  <c r="K4" i="30"/>
  <c r="J4" i="30"/>
  <c r="I4" i="30"/>
  <c r="H4" i="30"/>
  <c r="G4" i="30"/>
  <c r="A1" i="30"/>
  <c r="E57" i="29"/>
  <c r="E56" i="29"/>
  <c r="E55" i="29"/>
  <c r="E54" i="29"/>
  <c r="E53" i="29"/>
  <c r="E52" i="29"/>
  <c r="E51" i="29"/>
  <c r="E25" i="29"/>
  <c r="E24" i="29"/>
  <c r="E23" i="29"/>
  <c r="E22" i="29"/>
  <c r="E21" i="29"/>
  <c r="E20" i="29"/>
  <c r="E19" i="29"/>
  <c r="E18" i="29"/>
  <c r="E17" i="29"/>
  <c r="E16" i="29"/>
  <c r="E15" i="29"/>
  <c r="E14" i="29"/>
  <c r="E13" i="29"/>
  <c r="E12" i="29"/>
  <c r="E11" i="29"/>
  <c r="E10" i="29"/>
  <c r="E9" i="29"/>
  <c r="E8" i="29"/>
  <c r="P6" i="29"/>
  <c r="P61" i="9" s="1"/>
  <c r="O6" i="29"/>
  <c r="O61" i="9" s="1"/>
  <c r="N6" i="29"/>
  <c r="N61" i="9" s="1"/>
  <c r="M6" i="29"/>
  <c r="M61" i="9" s="1"/>
  <c r="L6" i="29"/>
  <c r="L61" i="9" s="1"/>
  <c r="K6" i="29"/>
  <c r="K61" i="9" s="1"/>
  <c r="J6" i="29"/>
  <c r="J61" i="9" s="1"/>
  <c r="I6" i="29"/>
  <c r="I61" i="9" s="1"/>
  <c r="H6" i="29"/>
  <c r="H61" i="9" s="1"/>
  <c r="G6" i="29"/>
  <c r="P4" i="29"/>
  <c r="O4" i="29"/>
  <c r="N4" i="29"/>
  <c r="M4" i="29"/>
  <c r="L4" i="29"/>
  <c r="K4" i="29"/>
  <c r="J4" i="29"/>
  <c r="I4" i="29"/>
  <c r="H4" i="29"/>
  <c r="G4" i="29"/>
  <c r="A1" i="29"/>
  <c r="E57" i="28"/>
  <c r="E56" i="28"/>
  <c r="E55" i="28"/>
  <c r="E54" i="28"/>
  <c r="E53" i="28"/>
  <c r="E52" i="28"/>
  <c r="E51" i="28"/>
  <c r="E50" i="28"/>
  <c r="E49" i="28"/>
  <c r="E48" i="28"/>
  <c r="E47" i="28"/>
  <c r="E46" i="28"/>
  <c r="E45" i="28"/>
  <c r="E44" i="28"/>
  <c r="E43" i="28"/>
  <c r="E42" i="28"/>
  <c r="E41" i="28"/>
  <c r="E40" i="28"/>
  <c r="E39" i="28"/>
  <c r="E38" i="28"/>
  <c r="E37" i="28"/>
  <c r="E36" i="28"/>
  <c r="E10" i="28"/>
  <c r="E9" i="28"/>
  <c r="E8" i="28"/>
  <c r="P6" i="28"/>
  <c r="P56" i="9" s="1"/>
  <c r="O6" i="28"/>
  <c r="O56" i="9" s="1"/>
  <c r="N6" i="28"/>
  <c r="N56" i="9" s="1"/>
  <c r="M6" i="28"/>
  <c r="M56" i="9" s="1"/>
  <c r="L6" i="28"/>
  <c r="L56" i="9" s="1"/>
  <c r="K6" i="28"/>
  <c r="K56" i="9" s="1"/>
  <c r="J6" i="28"/>
  <c r="J56" i="9" s="1"/>
  <c r="I6" i="28"/>
  <c r="I56" i="9" s="1"/>
  <c r="H6" i="28"/>
  <c r="H56" i="9" s="1"/>
  <c r="G6" i="28"/>
  <c r="G56" i="9" s="1"/>
  <c r="P4" i="28"/>
  <c r="O4" i="28"/>
  <c r="N4" i="28"/>
  <c r="M4" i="28"/>
  <c r="L4" i="28"/>
  <c r="K4" i="28"/>
  <c r="J4" i="28"/>
  <c r="I4" i="28"/>
  <c r="H4" i="28"/>
  <c r="G4" i="28"/>
  <c r="A1" i="28"/>
  <c r="E57" i="27"/>
  <c r="E56" i="27"/>
  <c r="E55" i="27"/>
  <c r="E54" i="27"/>
  <c r="E53" i="27"/>
  <c r="E52" i="27"/>
  <c r="E51" i="27"/>
  <c r="E50" i="27"/>
  <c r="E49" i="27"/>
  <c r="E48" i="27"/>
  <c r="E47" i="27"/>
  <c r="E46" i="27"/>
  <c r="E45" i="27"/>
  <c r="E44" i="27"/>
  <c r="E43" i="27"/>
  <c r="E42" i="27"/>
  <c r="E41" i="27"/>
  <c r="E15" i="27"/>
  <c r="E14" i="27"/>
  <c r="E13" i="27"/>
  <c r="E12" i="27"/>
  <c r="E11" i="27"/>
  <c r="E10" i="27"/>
  <c r="E9" i="27"/>
  <c r="E8" i="27"/>
  <c r="P6" i="27"/>
  <c r="P42" i="9" s="1"/>
  <c r="O6" i="27"/>
  <c r="O42" i="9" s="1"/>
  <c r="N6" i="27"/>
  <c r="N42" i="9" s="1"/>
  <c r="M6" i="27"/>
  <c r="M42" i="9" s="1"/>
  <c r="L6" i="27"/>
  <c r="L42" i="9" s="1"/>
  <c r="K6" i="27"/>
  <c r="K42" i="9" s="1"/>
  <c r="J6" i="27"/>
  <c r="J42" i="9" s="1"/>
  <c r="I6" i="27"/>
  <c r="I42" i="9" s="1"/>
  <c r="H6" i="27"/>
  <c r="H42" i="9" s="1"/>
  <c r="G6" i="27"/>
  <c r="G42" i="9" s="1"/>
  <c r="P4" i="27"/>
  <c r="O4" i="27"/>
  <c r="N4" i="27"/>
  <c r="M4" i="27"/>
  <c r="L4" i="27"/>
  <c r="K4" i="27"/>
  <c r="J4" i="27"/>
  <c r="I4" i="27"/>
  <c r="H4" i="27"/>
  <c r="G4" i="27"/>
  <c r="A1" i="27"/>
  <c r="H4" i="26"/>
  <c r="I4" i="26"/>
  <c r="J4" i="26"/>
  <c r="K4" i="26"/>
  <c r="L4" i="26"/>
  <c r="M4" i="26"/>
  <c r="N4" i="26"/>
  <c r="O4" i="26"/>
  <c r="P4" i="26"/>
  <c r="G4" i="26"/>
  <c r="E27" i="26"/>
  <c r="E28" i="26"/>
  <c r="E29" i="26"/>
  <c r="E55" i="26"/>
  <c r="E56" i="26"/>
  <c r="E26" i="26"/>
  <c r="E25" i="26"/>
  <c r="E24" i="26"/>
  <c r="E23" i="26"/>
  <c r="E21" i="26"/>
  <c r="E20" i="26"/>
  <c r="E19" i="26"/>
  <c r="E22" i="26"/>
  <c r="E18" i="26"/>
  <c r="P6" i="26"/>
  <c r="P30" i="9" s="1"/>
  <c r="P31" i="9" s="1"/>
  <c r="O6" i="26"/>
  <c r="O30" i="9" s="1"/>
  <c r="O31" i="9" s="1"/>
  <c r="N6" i="26"/>
  <c r="N30" i="9" s="1"/>
  <c r="N31" i="9" s="1"/>
  <c r="M6" i="26"/>
  <c r="M30" i="9" s="1"/>
  <c r="M31" i="9" s="1"/>
  <c r="L6" i="26"/>
  <c r="L30" i="9" s="1"/>
  <c r="L31" i="9" s="1"/>
  <c r="K6" i="26"/>
  <c r="K30" i="9" s="1"/>
  <c r="K31" i="9" s="1"/>
  <c r="J6" i="26"/>
  <c r="J30" i="9" s="1"/>
  <c r="J31" i="9" s="1"/>
  <c r="I6" i="26"/>
  <c r="I30" i="9" s="1"/>
  <c r="I31" i="9" s="1"/>
  <c r="H6" i="26"/>
  <c r="H30" i="9" s="1"/>
  <c r="H31" i="9" s="1"/>
  <c r="G6" i="26"/>
  <c r="G30" i="9" s="1"/>
  <c r="G31" i="9" s="1"/>
  <c r="E10" i="26"/>
  <c r="E11" i="26"/>
  <c r="E12" i="26"/>
  <c r="E13" i="26"/>
  <c r="E14" i="26"/>
  <c r="E15" i="26"/>
  <c r="E16" i="26"/>
  <c r="E17" i="26"/>
  <c r="E57" i="26"/>
  <c r="E9" i="26"/>
  <c r="E8" i="26"/>
  <c r="A1" i="26"/>
  <c r="AL74" i="1"/>
  <c r="R30" i="11"/>
  <c r="AD35" i="10"/>
  <c r="AL54" i="1"/>
  <c r="F6" i="24"/>
  <c r="D6" i="24"/>
  <c r="D5" i="24"/>
  <c r="AQ2" i="10"/>
  <c r="J17" i="1"/>
  <c r="B19" i="1" s="1"/>
  <c r="G55" i="24"/>
  <c r="G53" i="24"/>
  <c r="G50" i="24"/>
  <c r="G49" i="24"/>
  <c r="G48" i="24"/>
  <c r="G47" i="24"/>
  <c r="G46" i="24"/>
  <c r="G45" i="24"/>
  <c r="G44" i="24"/>
  <c r="G43" i="24"/>
  <c r="G42" i="24"/>
  <c r="G41" i="24"/>
  <c r="G40" i="24"/>
  <c r="G39" i="24"/>
  <c r="G38" i="24"/>
  <c r="G37" i="24"/>
  <c r="G33" i="24"/>
  <c r="G32" i="24"/>
  <c r="G28" i="24"/>
  <c r="G27" i="24"/>
  <c r="G26" i="24"/>
  <c r="G25" i="24"/>
  <c r="G24" i="24"/>
  <c r="G23" i="24"/>
  <c r="G22" i="24"/>
  <c r="G21" i="24"/>
  <c r="G20" i="24"/>
  <c r="G19" i="24"/>
  <c r="G18" i="24"/>
  <c r="G14" i="24"/>
  <c r="G13" i="24"/>
  <c r="G12" i="24"/>
  <c r="G11" i="24"/>
  <c r="G10" i="24"/>
  <c r="G2" i="24"/>
  <c r="R59" i="1"/>
  <c r="V58" i="1"/>
  <c r="R58" i="1"/>
  <c r="R43" i="11"/>
  <c r="AA58" i="1"/>
  <c r="AE68" i="1"/>
  <c r="AE66" i="1"/>
  <c r="AE65" i="1"/>
  <c r="AE64" i="1"/>
  <c r="AE63" i="1"/>
  <c r="AE62" i="1"/>
  <c r="R70" i="1"/>
  <c r="R69" i="1"/>
  <c r="AA68" i="1"/>
  <c r="V68" i="1"/>
  <c r="R68" i="1"/>
  <c r="R67" i="1"/>
  <c r="AA66" i="1"/>
  <c r="V66" i="1"/>
  <c r="R66" i="1"/>
  <c r="AA65" i="1"/>
  <c r="V65" i="1"/>
  <c r="R65" i="1"/>
  <c r="AA64" i="1"/>
  <c r="V64" i="1"/>
  <c r="R64" i="1"/>
  <c r="AA63" i="1"/>
  <c r="V63" i="1"/>
  <c r="R63" i="1"/>
  <c r="AA62" i="1"/>
  <c r="V62" i="1"/>
  <c r="R62" i="1"/>
  <c r="AE70" i="1"/>
  <c r="AE69" i="1"/>
  <c r="AE59" i="1"/>
  <c r="AE58" i="1"/>
  <c r="R35" i="10"/>
  <c r="AL46" i="1" s="1"/>
  <c r="K31" i="10"/>
  <c r="AE40" i="1" s="1"/>
  <c r="H12" i="1"/>
  <c r="J11" i="1"/>
  <c r="J10" i="1"/>
  <c r="J9" i="1"/>
  <c r="R22" i="11"/>
  <c r="AL79" i="1" s="1"/>
  <c r="J15" i="1"/>
  <c r="J14" i="1"/>
  <c r="J13" i="1"/>
  <c r="H11" i="1"/>
  <c r="H10" i="1"/>
  <c r="H9" i="1"/>
  <c r="AI6" i="1"/>
  <c r="DI22" i="11"/>
  <c r="AL78" i="1" s="1"/>
  <c r="DI21" i="11"/>
  <c r="AL77" i="1" s="1"/>
  <c r="AL51" i="1"/>
  <c r="AL72" i="1" s="1"/>
  <c r="A3" i="1"/>
  <c r="A2" i="28" s="1"/>
  <c r="A3" i="10"/>
  <c r="X43" i="1"/>
  <c r="AL50" i="1"/>
  <c r="I6" i="11"/>
  <c r="R23" i="10"/>
  <c r="AL38" i="1" s="1"/>
  <c r="E13" i="9"/>
  <c r="AL26" i="1" s="1"/>
  <c r="E11" i="9"/>
  <c r="AL24" i="1" s="1"/>
  <c r="AL23" i="1"/>
  <c r="E55" i="9"/>
  <c r="E53" i="9"/>
  <c r="E52" i="9"/>
  <c r="E51" i="9"/>
  <c r="E50" i="9"/>
  <c r="E49" i="9"/>
  <c r="E48" i="9"/>
  <c r="E47" i="9"/>
  <c r="E46" i="9"/>
  <c r="E45" i="9"/>
  <c r="E44" i="9"/>
  <c r="E43" i="9"/>
  <c r="E41" i="9"/>
  <c r="E39" i="9"/>
  <c r="E35" i="9"/>
  <c r="E34" i="9"/>
  <c r="E29" i="9"/>
  <c r="E27" i="9"/>
  <c r="E26" i="9"/>
  <c r="E25" i="9"/>
  <c r="E24" i="9"/>
  <c r="E23" i="9"/>
  <c r="E22" i="9"/>
  <c r="E21" i="9"/>
  <c r="E20" i="9"/>
  <c r="E19" i="9"/>
  <c r="E18" i="9"/>
  <c r="E17" i="9"/>
  <c r="A1" i="9"/>
  <c r="I6" i="1"/>
  <c r="R26" i="11"/>
  <c r="H44" i="17" l="1"/>
  <c r="M57" i="9"/>
  <c r="M72" i="9" s="1"/>
  <c r="L57" i="9"/>
  <c r="L72" i="9" s="1"/>
  <c r="J64" i="9"/>
  <c r="J73" i="9" s="1"/>
  <c r="G57" i="9"/>
  <c r="H57" i="9"/>
  <c r="E6" i="29"/>
  <c r="P57" i="9"/>
  <c r="P72" i="9" s="1"/>
  <c r="K57" i="9"/>
  <c r="E6" i="27"/>
  <c r="H64" i="9"/>
  <c r="H73" i="9" s="1"/>
  <c r="M64" i="9"/>
  <c r="M73" i="9" s="1"/>
  <c r="I64" i="9"/>
  <c r="I73" i="9" s="1"/>
  <c r="N57" i="9"/>
  <c r="N72" i="9" s="1"/>
  <c r="G34" i="24"/>
  <c r="E6" i="30"/>
  <c r="J57" i="9"/>
  <c r="J72" i="9" s="1"/>
  <c r="O57" i="9"/>
  <c r="O72" i="9" s="1"/>
  <c r="E6" i="28"/>
  <c r="AJ2" i="1"/>
  <c r="I57" i="9"/>
  <c r="I72" i="9" s="1"/>
  <c r="O64" i="9"/>
  <c r="O73" i="9" s="1"/>
  <c r="K64" i="9"/>
  <c r="K73" i="9" s="1"/>
  <c r="P64" i="9"/>
  <c r="P73" i="9" s="1"/>
  <c r="G51" i="24"/>
  <c r="L64" i="9"/>
  <c r="L73" i="9" s="1"/>
  <c r="E6" i="26"/>
  <c r="G63" i="9"/>
  <c r="E63" i="9" s="1"/>
  <c r="G61" i="9"/>
  <c r="N64" i="9"/>
  <c r="N73" i="9" s="1"/>
  <c r="E44" i="17"/>
  <c r="E50" i="17"/>
  <c r="G50" i="17"/>
  <c r="G44" i="17"/>
  <c r="F44" i="17"/>
  <c r="F50" i="17"/>
  <c r="G15" i="24"/>
  <c r="G29" i="24"/>
  <c r="A2" i="30"/>
  <c r="A2" i="27"/>
  <c r="A2" i="9"/>
  <c r="A2" i="29"/>
  <c r="A2" i="26"/>
  <c r="AL52" i="1"/>
  <c r="O71" i="9"/>
  <c r="J71" i="9"/>
  <c r="K71" i="9"/>
  <c r="E70" i="9"/>
  <c r="E56" i="9"/>
  <c r="E54" i="9" s="1"/>
  <c r="E30" i="9"/>
  <c r="E28" i="9" s="1"/>
  <c r="E42" i="9"/>
  <c r="E40" i="9" s="1"/>
  <c r="AL27" i="1"/>
  <c r="FB33" i="1" s="1"/>
  <c r="AL32" i="1" s="1"/>
  <c r="E36" i="9"/>
  <c r="AL29" i="1" s="1"/>
  <c r="R44" i="11"/>
  <c r="E31" i="9"/>
  <c r="AL28" i="1" s="1"/>
  <c r="E14" i="9"/>
  <c r="D35" i="10"/>
  <c r="AA46" i="1" s="1"/>
  <c r="L74" i="9" l="1"/>
  <c r="G64" i="9"/>
  <c r="E64" i="9" s="1"/>
  <c r="O74" i="9"/>
  <c r="P74" i="9"/>
  <c r="E61" i="9"/>
  <c r="D50" i="17"/>
  <c r="E45" i="17" s="1"/>
  <c r="G57" i="24"/>
  <c r="G60" i="24" s="1"/>
  <c r="G65" i="24" s="1"/>
  <c r="H67" i="9"/>
  <c r="G67" i="9"/>
  <c r="G72" i="9" s="1"/>
  <c r="K67" i="9"/>
  <c r="K72" i="9" s="1"/>
  <c r="E71" i="9"/>
  <c r="M74" i="9"/>
  <c r="N74" i="9"/>
  <c r="E57" i="9"/>
  <c r="AL30" i="1" s="1"/>
  <c r="J74" i="9"/>
  <c r="I74" i="9"/>
  <c r="G73" i="9" l="1"/>
  <c r="E73" i="9" s="1"/>
  <c r="H72" i="9"/>
  <c r="H74" i="9" s="1"/>
  <c r="E67" i="9"/>
  <c r="K74" i="9"/>
  <c r="AL31" i="1"/>
  <c r="AL33" i="1" s="1"/>
  <c r="R8" i="10" s="1"/>
  <c r="K35" i="10"/>
  <c r="G74" i="9" l="1"/>
  <c r="E74" i="9" s="1"/>
  <c r="AL37" i="1"/>
  <c r="K34" i="10"/>
  <c r="E72" i="9"/>
  <c r="R43" i="10" l="1"/>
  <c r="AE41" i="1"/>
  <c r="AL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R28" authorId="0" shapeId="0" xr:uid="{00000000-0006-0000-0000-000001000000}">
      <text>
        <r>
          <rPr>
            <b/>
            <sz val="9"/>
            <color indexed="81"/>
            <rFont val="Tahoma"/>
            <family val="2"/>
          </rPr>
          <t>Enter number of (not SF) new parking spaces.  Number may be positive or negative.</t>
        </r>
      </text>
    </comment>
    <comment ref="R29" authorId="0" shapeId="0" xr:uid="{00000000-0006-0000-0000-000002000000}">
      <text>
        <r>
          <rPr>
            <b/>
            <sz val="9"/>
            <color indexed="81"/>
            <rFont val="Tahoma"/>
            <family val="2"/>
          </rPr>
          <t>Enter number of (not SF) new parking spaces.  Number may be positive or negative.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Ron Semel</author>
  </authors>
  <commentList>
    <comment ref="G2" authorId="0" shapeId="0" xr:uid="{00000000-0006-0000-0200-000001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H2" authorId="0" shapeId="0" xr:uid="{00000000-0006-0000-0200-000002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I2" authorId="0" shapeId="0" xr:uid="{00000000-0006-0000-0200-000003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J2" authorId="0" shapeId="0" xr:uid="{00000000-0006-0000-0200-000004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K2" authorId="0" shapeId="0" xr:uid="{00000000-0006-0000-0200-000005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L2" authorId="0" shapeId="0" xr:uid="{00000000-0006-0000-0200-000006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M2" authorId="0" shapeId="0" xr:uid="{00000000-0006-0000-0200-000007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N2" authorId="0" shapeId="0" xr:uid="{00000000-0006-0000-0200-000008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O2" authorId="0" shapeId="0" xr:uid="{00000000-0006-0000-0200-000009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P2" authorId="0" shapeId="0" xr:uid="{00000000-0006-0000-0200-00000A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B13" authorId="1" shapeId="0" xr:uid="{00000000-0006-0000-0200-00000B000000}">
      <text>
        <r>
          <rPr>
            <b/>
            <sz val="9"/>
            <color indexed="81"/>
            <rFont val="Tahoma"/>
            <family val="2"/>
          </rPr>
          <t>Enter savings 
from accepted 
VE total 
as a 
negative number.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900-000001000000}">
      <text>
        <r>
          <rPr>
            <b/>
            <sz val="10"/>
            <color indexed="81"/>
            <rFont val="Tahoma"/>
            <family val="2"/>
          </rPr>
          <t>Insert Number of Spaces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A00-000001000000}">
      <text>
        <r>
          <rPr>
            <b/>
            <sz val="10"/>
            <color indexed="81"/>
            <rFont val="Tahoma"/>
            <family val="2"/>
          </rPr>
          <t>Insert Number of Spaces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E10" authorId="0" shapeId="0" xr:uid="{00000000-0006-0000-0C00-000001000000}">
      <text>
        <r>
          <rPr>
            <b/>
            <sz val="9"/>
            <color indexed="81"/>
            <rFont val="Tahoma"/>
            <family val="2"/>
          </rPr>
          <t>Enter amount from Funding Report</t>
        </r>
      </text>
    </comment>
    <comment ref="F10" authorId="0" shapeId="0" xr:uid="{00000000-0006-0000-0C00-000002000000}">
      <text>
        <r>
          <rPr>
            <b/>
            <sz val="9"/>
            <color indexed="81"/>
            <rFont val="Tahoma"/>
            <family val="2"/>
          </rPr>
          <t>Enter Budget Adjustment amount:
  - Category total (bold yellow)
  - Line Item Details (light yellow), as required.</t>
        </r>
      </text>
    </comment>
    <comment ref="E17" authorId="0" shapeId="0" xr:uid="{00000000-0006-0000-0C00-000003000000}">
      <text>
        <r>
          <rPr>
            <b/>
            <sz val="9"/>
            <color indexed="81"/>
            <rFont val="Tahoma"/>
            <family val="2"/>
          </rPr>
          <t>Enter amount from Funding Report:
  - Category total (bold yellow)
  - Line Item Details (light yellow), as required.</t>
        </r>
      </text>
    </comment>
    <comment ref="F17" authorId="0" shapeId="0" xr:uid="{00000000-0006-0000-0C00-000004000000}">
      <text>
        <r>
          <rPr>
            <b/>
            <sz val="9"/>
            <color indexed="81"/>
            <rFont val="Tahoma"/>
            <family val="2"/>
          </rPr>
          <t>Enter Budget Adjustment amount:
  - Category total (bold yellow)     or
  - Line Item Details (light yellow)</t>
        </r>
      </text>
    </comment>
    <comment ref="E31" authorId="0" shapeId="0" xr:uid="{00000000-0006-0000-0C00-000005000000}">
      <text>
        <r>
          <rPr>
            <b/>
            <sz val="9"/>
            <color indexed="81"/>
            <rFont val="Tahoma"/>
            <family val="2"/>
          </rPr>
          <t>Enter amount from Funding Report:
  - Category total (bold yellow)
  - Line Item Details (light yellow), as required.</t>
        </r>
      </text>
    </comment>
    <comment ref="F31" authorId="0" shapeId="0" xr:uid="{00000000-0006-0000-0C00-000006000000}">
      <text>
        <r>
          <rPr>
            <b/>
            <sz val="9"/>
            <color indexed="81"/>
            <rFont val="Tahoma"/>
            <family val="2"/>
          </rPr>
          <t>Enter Budget Adjustment amount:
  - Category total (bold yellow)     or
  - Line Item Details (light yellow)</t>
        </r>
      </text>
    </comment>
    <comment ref="E36" authorId="0" shapeId="0" xr:uid="{00000000-0006-0000-0C00-000007000000}">
      <text>
        <r>
          <rPr>
            <b/>
            <sz val="9"/>
            <color indexed="81"/>
            <rFont val="Tahoma"/>
            <family val="2"/>
          </rPr>
          <t>Enter amount from Funding Report:
  - Category total (bold yellow)
  - Line Item Details (light yellow), as required.</t>
        </r>
      </text>
    </comment>
    <comment ref="F36" authorId="0" shapeId="0" xr:uid="{00000000-0006-0000-0C00-000008000000}">
      <text>
        <r>
          <rPr>
            <b/>
            <sz val="9"/>
            <color indexed="81"/>
            <rFont val="Tahoma"/>
            <family val="2"/>
          </rPr>
          <t>Enter Budget Adjustment amount:
  - Category total (bold yellow)     or
  - Line Item Details (light yellow)</t>
        </r>
      </text>
    </comment>
  </commentList>
</comments>
</file>

<file path=xl/sharedStrings.xml><?xml version="1.0" encoding="utf-8"?>
<sst xmlns="http://schemas.openxmlformats.org/spreadsheetml/2006/main" count="2172" uniqueCount="1327">
  <si>
    <t>CR-2</t>
  </si>
  <si>
    <t>N/A</t>
  </si>
  <si>
    <t>DGS-30-198</t>
  </si>
  <si>
    <t>COST REVIEW</t>
  </si>
  <si>
    <t>Light</t>
  </si>
  <si>
    <t>Project Data</t>
  </si>
  <si>
    <t>QUESTIONNAIRE</t>
  </si>
  <si>
    <t>Medium</t>
  </si>
  <si>
    <t>Heavy</t>
  </si>
  <si>
    <t>PROJECT</t>
  </si>
  <si>
    <t>DATE:</t>
  </si>
  <si>
    <t>Specify</t>
  </si>
  <si>
    <t>Design-Build</t>
  </si>
  <si>
    <t>Code</t>
  </si>
  <si>
    <t>Description</t>
  </si>
  <si>
    <t>CM at Risk</t>
  </si>
  <si>
    <t>Agency:</t>
  </si>
  <si>
    <t xml:space="preserve"> </t>
  </si>
  <si>
    <t>Design-Bid-Build</t>
  </si>
  <si>
    <t>Project:</t>
  </si>
  <si>
    <t>ESCO</t>
  </si>
  <si>
    <t>Sub-Project:</t>
  </si>
  <si>
    <t>PPEA</t>
  </si>
  <si>
    <t>Comments:</t>
  </si>
  <si>
    <t>Agency Contact:</t>
  </si>
  <si>
    <t>Agency Address: (Street)</t>
  </si>
  <si>
    <t>Agency Address: (City)</t>
  </si>
  <si>
    <t>Agency Phone:</t>
  </si>
  <si>
    <t>Agency E-mail:</t>
  </si>
  <si>
    <t>Yes</t>
  </si>
  <si>
    <t>No</t>
  </si>
  <si>
    <t>PROJECT SCHEDULE</t>
  </si>
  <si>
    <t>PROJECT DELIVERY METHOD</t>
  </si>
  <si>
    <t>Start of Construction (enter date)</t>
  </si>
  <si>
    <t>Specify &gt;</t>
  </si>
  <si>
    <t>Length of Construction Period (in months)</t>
  </si>
  <si>
    <t>Date of Mid-Point of Construction</t>
  </si>
  <si>
    <t>PROJECT SCOPE</t>
  </si>
  <si>
    <t>New Construction (sf)</t>
  </si>
  <si>
    <t>Renovation (sf)</t>
  </si>
  <si>
    <t>Total SF</t>
  </si>
  <si>
    <t>OTHER PROJECT SCOPE</t>
  </si>
  <si>
    <t>Net # of New Parking Spaces - Surface Lot</t>
  </si>
  <si>
    <t>Net # of New Parking Spaces - Parking Deck</t>
  </si>
  <si>
    <t>TOTAL NET NUMBER OF NEW PARKING SPACES</t>
  </si>
  <si>
    <t>PREVAILING WAGE</t>
  </si>
  <si>
    <t>Institutions of Higher Education exercising alternate operational authority with respect to the Code of Virginia § 2.2-4321.3: “Payment of prevailing wage for work performed on public works contracts” hereby declares that prevailing wage applies:</t>
  </si>
  <si>
    <r>
      <t>Site Size</t>
    </r>
    <r>
      <rPr>
        <sz val="10"/>
        <rFont val="Arial"/>
        <family val="2"/>
      </rPr>
      <t xml:space="preserve"> (acres)</t>
    </r>
  </si>
  <si>
    <r>
      <rPr>
        <b/>
        <u/>
        <sz val="12"/>
        <rFont val="Arial"/>
        <family val="2"/>
      </rPr>
      <t>PROJECT USE DISTRIBUTION</t>
    </r>
    <r>
      <rPr>
        <sz val="12"/>
        <rFont val="Arial"/>
        <family val="2"/>
      </rPr>
      <t xml:space="preserve"> </t>
    </r>
    <r>
      <rPr>
        <sz val="10"/>
        <rFont val="Arial"/>
        <family val="2"/>
      </rPr>
      <t>(ex. Classroom, Lab, Gymnasium, etc…)</t>
    </r>
  </si>
  <si>
    <t>Use Description</t>
  </si>
  <si>
    <t>Square Feet</t>
  </si>
  <si>
    <t>sf</t>
  </si>
  <si>
    <t>Total Scope</t>
  </si>
  <si>
    <t>Ok</t>
  </si>
  <si>
    <t>Funding</t>
  </si>
  <si>
    <t>PROJECT FUNDS</t>
  </si>
  <si>
    <t>Amounts</t>
  </si>
  <si>
    <t>Comments</t>
  </si>
  <si>
    <t>A.)</t>
  </si>
  <si>
    <t>Total Project Cost</t>
  </si>
  <si>
    <t>B.)</t>
  </si>
  <si>
    <t>Non-Pool Funds Secured By Agency</t>
  </si>
  <si>
    <t>Private Funds</t>
  </si>
  <si>
    <t>02000</t>
  </si>
  <si>
    <t>HEO</t>
  </si>
  <si>
    <t>03060</t>
  </si>
  <si>
    <t>Commonwealth Transportation</t>
  </si>
  <si>
    <t>04720</t>
  </si>
  <si>
    <t>Local</t>
  </si>
  <si>
    <t>07000</t>
  </si>
  <si>
    <t>Revenue Bonds Proceeds (9C)</t>
  </si>
  <si>
    <t>08130</t>
  </si>
  <si>
    <t>Revenue Bonds (9D)</t>
  </si>
  <si>
    <t>08150</t>
  </si>
  <si>
    <t>Dedicated Special Revenue</t>
  </si>
  <si>
    <t>09200</t>
  </si>
  <si>
    <t>Federal Funds</t>
  </si>
  <si>
    <t>10000</t>
  </si>
  <si>
    <t>General Funds</t>
  </si>
  <si>
    <t>01000</t>
  </si>
  <si>
    <t>GOB</t>
  </si>
  <si>
    <t>08110</t>
  </si>
  <si>
    <t>Gifts</t>
  </si>
  <si>
    <t>Other</t>
  </si>
  <si>
    <t xml:space="preserve">TOTAL </t>
  </si>
  <si>
    <t>C, E, and F not used to synchronize with Funding Report</t>
  </si>
  <si>
    <t>D.)</t>
  </si>
  <si>
    <t>Planning Funds Already Received From Planning Pool or Construction Pool</t>
  </si>
  <si>
    <t>G.)</t>
  </si>
  <si>
    <t>Additional Amount Requested From VPBA / VCBA Construction Pool:</t>
  </si>
  <si>
    <t>Source of Pool Funds For Construction:</t>
  </si>
  <si>
    <t>( A - ( B + D ))</t>
  </si>
  <si>
    <t>2008 Chapter 1</t>
  </si>
  <si>
    <t>FF&amp;E:</t>
  </si>
  <si>
    <t>2011 Chapter 890</t>
  </si>
  <si>
    <t>2012 Chapter 3</t>
  </si>
  <si>
    <t>H.)</t>
  </si>
  <si>
    <t xml:space="preserve">Agency Reimbursement </t>
  </si>
  <si>
    <t>2013 Chapter 806</t>
  </si>
  <si>
    <t>HEO, Local, or Other Reimbursement</t>
  </si>
  <si>
    <t>( Funds That Agency Laid-Out To Further Design. This amount is included in "G" above )</t>
  </si>
  <si>
    <t>2014 Chapter 1 Caboose</t>
  </si>
  <si>
    <t>2014 Chapter 2</t>
  </si>
  <si>
    <t>2015 Chapter 665</t>
  </si>
  <si>
    <t>2016 Chapter 759/769</t>
  </si>
  <si>
    <t>I.)</t>
  </si>
  <si>
    <t xml:space="preserve">Total Amount Requested From Pool </t>
  </si>
  <si>
    <t>2017 Chapter 836</t>
  </si>
  <si>
    <t>( D + G )</t>
  </si>
  <si>
    <t>For additional information regarding funding:</t>
  </si>
  <si>
    <t>http://www.doa.virginia.gov/Admin_Services/CAPP/CAPP_Topics/60106.pdf</t>
  </si>
  <si>
    <t>Future Pool</t>
  </si>
  <si>
    <r>
      <rPr>
        <sz val="11"/>
        <rFont val="Arial"/>
        <family val="2"/>
      </rPr>
      <t xml:space="preserve">If project is phased, enter costs by phase.   If project is not phased, enter all costs under Phase 1. 
</t>
    </r>
    <r>
      <rPr>
        <sz val="11"/>
        <color indexed="10"/>
        <rFont val="Arial"/>
        <family val="2"/>
      </rPr>
      <t>For projects with multiple funding requests due to multiple, independent sub-projects:  
1.) Make the previous phase budget reflect the funding authorized by the 6-PAC as shown in the Funding Report.  
      Either enter category totals (from the Funding Report) in the bright yellow cells* or individual costs in the light yellow cells, but not both.
      * Bright yellow cells appear only when "Previous" is selected from the drop-down at the top of the Phase column.
2.) Make the current phase and all future phase requests reflect net funding needed.
3.) If requested Construction amount differs from the Cost Estimate, please explain why in the Comments section of the Summary tab.</t>
    </r>
  </si>
  <si>
    <t>Current</t>
  </si>
  <si>
    <t>Single Phase 
/ Phase 1</t>
  </si>
  <si>
    <t>Phase 2</t>
  </si>
  <si>
    <t>Phase 3</t>
  </si>
  <si>
    <t>Phase 4</t>
  </si>
  <si>
    <t>Phase 5</t>
  </si>
  <si>
    <t>Phase 6</t>
  </si>
  <si>
    <t>Phase 7</t>
  </si>
  <si>
    <t>Phase 8</t>
  </si>
  <si>
    <t>Phase 9</t>
  </si>
  <si>
    <t>Phase 10</t>
  </si>
  <si>
    <t>Previous</t>
  </si>
  <si>
    <t>Phase Title:</t>
  </si>
  <si>
    <t xml:space="preserve">Future </t>
  </si>
  <si>
    <t>Amount</t>
  </si>
  <si>
    <t>Site Acquisition</t>
  </si>
  <si>
    <t>Site Acquisition Total</t>
  </si>
  <si>
    <t>A/E Estimate</t>
  </si>
  <si>
    <t xml:space="preserve">Construction   </t>
  </si>
  <si>
    <t>Basis of construction amount requested:</t>
  </si>
  <si>
    <t>Independent Estimate</t>
  </si>
  <si>
    <t>Building</t>
  </si>
  <si>
    <t>Sitework</t>
  </si>
  <si>
    <t>Accepted VE / Value Analysis (if CM) (not already accounted for in the estimate)</t>
  </si>
  <si>
    <t>Construction Total</t>
  </si>
  <si>
    <t>Design &amp; Related Services</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</si>
  <si>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</si>
  <si>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</si>
  <si>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</si>
  <si>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</si>
  <si>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</si>
  <si>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</si>
  <si>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</si>
  <si>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</si>
  <si>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</si>
  <si>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</si>
  <si>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</si>
  <si>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</si>
  <si>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Detailed Backup List of Other Design &amp; Related</t>
  </si>
  <si>
    <t>&gt;&gt;</t>
  </si>
  <si>
    <t>Design &amp; Related Services Total</t>
  </si>
  <si>
    <t>Inspection &amp; Testing Services</t>
  </si>
  <si>
    <t>Project Inspection Services (in-house or consultant)</t>
  </si>
  <si>
    <t>Project Testing Services (conc. Steel, roofing, etc.)</t>
  </si>
  <si>
    <t>Inspection &amp; Testing Services Total</t>
  </si>
  <si>
    <t xml:space="preserve">Project Management &amp; Other Costs </t>
  </si>
  <si>
    <t>Agency Project Management</t>
  </si>
  <si>
    <t>Work By Owner (List):</t>
  </si>
  <si>
    <t>Detailed Backup List of Work by Owner</t>
  </si>
  <si>
    <t>DEB Services</t>
  </si>
  <si>
    <t>Advertisements</t>
  </si>
  <si>
    <t>Printing &amp; Reproduction</t>
  </si>
  <si>
    <t>Abatement Design</t>
  </si>
  <si>
    <t>Moving &amp; Relocation Expenses</t>
  </si>
  <si>
    <t>Abatement •</t>
  </si>
  <si>
    <t>Data &amp; Voice Communications</t>
  </si>
  <si>
    <t>Signage</t>
  </si>
  <si>
    <t>Demolition</t>
  </si>
  <si>
    <t>Soil Borings</t>
  </si>
  <si>
    <t>Hazardous Material Abatement</t>
  </si>
  <si>
    <t>Geotechnical Report</t>
  </si>
  <si>
    <t>Utility Connection Fees</t>
  </si>
  <si>
    <t>Utility Relocations</t>
  </si>
  <si>
    <t>Commissioning</t>
  </si>
  <si>
    <t>Miscellaneous Other Costs (List):</t>
  </si>
  <si>
    <t>Detailed Backup List of Misc. Other Costs</t>
  </si>
  <si>
    <t>Project Management &amp; Other Costs  Total</t>
  </si>
  <si>
    <t>Furnishings &amp; Movable Equipment (FF&amp;E)</t>
  </si>
  <si>
    <t>Furnishings</t>
  </si>
  <si>
    <t>Detailed Backup List of Furnishings</t>
  </si>
  <si>
    <t>Movable Equipment</t>
  </si>
  <si>
    <t>Detailed Backup of Movable Equipment</t>
  </si>
  <si>
    <t>Furnishings &amp; Movable Equipment (FF&amp;E) Total</t>
  </si>
  <si>
    <t>Construction Contingency</t>
  </si>
  <si>
    <t>Baseline Construction Contingency Total</t>
  </si>
  <si>
    <t>Totals</t>
  </si>
  <si>
    <t>Acquisition Costs</t>
  </si>
  <si>
    <t>Construction Costs</t>
  </si>
  <si>
    <t>Soft Costs (less FF&amp;E and Acquisition Costs)</t>
  </si>
  <si>
    <t>Total Costs</t>
  </si>
  <si>
    <t>&lt;&lt;&lt;  Return to Budget Tab</t>
  </si>
  <si>
    <t>Instructions: List detailed information here.  Info entered on this tab gets rolled-up and inserted onto the "Budget" tab row of the same name.</t>
  </si>
  <si>
    <t>Total Amount</t>
  </si>
  <si>
    <t>Other Design &amp; Related Services Total</t>
  </si>
  <si>
    <t>Work by Owner Total</t>
  </si>
  <si>
    <t>Work by Owner (list):</t>
  </si>
  <si>
    <t>Miscellaneous Other Costs Total</t>
  </si>
  <si>
    <t>Furnishings Total</t>
  </si>
  <si>
    <r>
      <t xml:space="preserve">Furnishings (List here </t>
    </r>
    <r>
      <rPr>
        <u/>
        <sz val="9"/>
        <color indexed="10"/>
        <rFont val="Arial"/>
        <family val="2"/>
      </rPr>
      <t>or provide separate list</t>
    </r>
    <r>
      <rPr>
        <u/>
        <sz val="9"/>
        <rFont val="Arial"/>
        <family val="2"/>
      </rPr>
      <t>):</t>
    </r>
  </si>
  <si>
    <t>Movable Equipment Total</t>
  </si>
  <si>
    <r>
      <t xml:space="preserve">Movable Equipment (List here </t>
    </r>
    <r>
      <rPr>
        <u/>
        <sz val="9"/>
        <color indexed="10"/>
        <rFont val="Arial"/>
        <family val="2"/>
      </rPr>
      <t>or provide separate list</t>
    </r>
    <r>
      <rPr>
        <u/>
        <sz val="9"/>
        <rFont val="Arial"/>
        <family val="2"/>
      </rPr>
      <t>):</t>
    </r>
  </si>
  <si>
    <t>Summary</t>
  </si>
  <si>
    <t>Original</t>
  </si>
  <si>
    <t>Cost Submittal Type:</t>
  </si>
  <si>
    <t>Revised</t>
  </si>
  <si>
    <t>Appeal</t>
  </si>
  <si>
    <t>PROJECT BUDGET</t>
  </si>
  <si>
    <t>Construction</t>
  </si>
  <si>
    <t>Baseline Construction Contingency</t>
  </si>
  <si>
    <t xml:space="preserve">TOTAL PROJECT BUDGET </t>
  </si>
  <si>
    <t>Total Project Cost / Funding Requirement</t>
  </si>
  <si>
    <t>Additional Amount Requested From VPBA / VCBA Const. Pool:</t>
  </si>
  <si>
    <t>Agency Reimbursement (included in G)</t>
  </si>
  <si>
    <t>Total Amount Requested From Pool (D + G)</t>
  </si>
  <si>
    <t>BUILDING</t>
  </si>
  <si>
    <t>DESCRIPTION (phase 1 only)</t>
  </si>
  <si>
    <t>Use Group:</t>
  </si>
  <si>
    <t>Construction Type:</t>
  </si>
  <si>
    <t>UNIFORMAT CATEGORY DESCRIPTIONS</t>
  </si>
  <si>
    <t>A</t>
  </si>
  <si>
    <t>Substructure</t>
  </si>
  <si>
    <t>B</t>
  </si>
  <si>
    <t>Shell</t>
  </si>
  <si>
    <t>C</t>
  </si>
  <si>
    <t>Interiors</t>
  </si>
  <si>
    <t>D</t>
  </si>
  <si>
    <t>Services</t>
  </si>
  <si>
    <t>E</t>
  </si>
  <si>
    <t>Equipment &amp; Furnishings</t>
  </si>
  <si>
    <t>F</t>
  </si>
  <si>
    <t>Special Const. &amp; Demo.</t>
  </si>
  <si>
    <t>G</t>
  </si>
  <si>
    <t>Sitework &amp; Utilities</t>
  </si>
  <si>
    <t>New Parking Spaces Developed With Project</t>
  </si>
  <si>
    <t>Other Distignuishing Features</t>
  </si>
  <si>
    <t>RENOVATION LEVEL</t>
  </si>
  <si>
    <t>COMMENTS</t>
  </si>
  <si>
    <t>PROJECT DESCRIPTION: EXISTING AND NEW WORK</t>
  </si>
  <si>
    <t>A-1</t>
  </si>
  <si>
    <t>Not Required</t>
  </si>
  <si>
    <r>
      <rPr>
        <b/>
        <sz val="10"/>
        <color indexed="10"/>
        <rFont val="Arial"/>
        <family val="2"/>
      </rPr>
      <t xml:space="preserve">This sheet is for </t>
    </r>
    <r>
      <rPr>
        <b/>
        <u/>
        <sz val="10"/>
        <color indexed="10"/>
        <rFont val="Arial"/>
        <family val="2"/>
      </rPr>
      <t>optional</t>
    </r>
    <r>
      <rPr>
        <b/>
        <sz val="10"/>
        <color indexed="10"/>
        <rFont val="Arial"/>
        <family val="2"/>
      </rPr>
      <t xml:space="preserve"> use.  </t>
    </r>
    <r>
      <rPr>
        <b/>
        <sz val="10"/>
        <color indexed="8"/>
        <rFont val="Arial"/>
        <family val="2"/>
      </rPr>
      <t>Sheet (tab) may be copied for each phase.  See legend below</t>
    </r>
    <r>
      <rPr>
        <b/>
        <sz val="10"/>
        <rFont val="Arial"/>
        <family val="2"/>
      </rPr>
      <t xml:space="preserve">.  Use any level of Uniformat II to identify the work.  </t>
    </r>
  </si>
  <si>
    <t>A-2</t>
  </si>
  <si>
    <t>1-A</t>
  </si>
  <si>
    <t>Unknown</t>
  </si>
  <si>
    <t>A-3</t>
  </si>
  <si>
    <t>1-B</t>
  </si>
  <si>
    <t>Other – See Comments</t>
  </si>
  <si>
    <t>3-D</t>
  </si>
  <si>
    <t xml:space="preserve">cells are pull-downs. </t>
  </si>
  <si>
    <t xml:space="preserve">  Yellow </t>
  </si>
  <si>
    <t>cells are for text.</t>
  </si>
  <si>
    <t>A-4</t>
  </si>
  <si>
    <t>2-A</t>
  </si>
  <si>
    <t>Standard Grade</t>
  </si>
  <si>
    <t>A-5</t>
  </si>
  <si>
    <t>2-B</t>
  </si>
  <si>
    <t>Custom Grade</t>
  </si>
  <si>
    <t>Building Name or Phase number:</t>
  </si>
  <si>
    <t>3-A</t>
  </si>
  <si>
    <t>Premium Grade</t>
  </si>
  <si>
    <t>Use Group(s)</t>
  </si>
  <si>
    <t>F-1</t>
  </si>
  <si>
    <t>3-B</t>
  </si>
  <si>
    <t>Construction Type</t>
  </si>
  <si>
    <t>H-3</t>
  </si>
  <si>
    <t>Square Foot (this bldg./phase):</t>
  </si>
  <si>
    <t xml:space="preserve">ASTM Uniformat II Classification Standard:                   </t>
  </si>
  <si>
    <t>H-4</t>
  </si>
  <si>
    <t>Level I</t>
  </si>
  <si>
    <t>Level II</t>
  </si>
  <si>
    <t>Level III</t>
  </si>
  <si>
    <t>H-5</t>
  </si>
  <si>
    <t>DESCRIPTION OF 
BUILDING, SITE, AND EXISTING CONDITIONS</t>
  </si>
  <si>
    <t>DESCRIPTION OF WORK</t>
  </si>
  <si>
    <t>I-1</t>
  </si>
  <si>
    <t>I-2</t>
  </si>
  <si>
    <t>A  Substructure</t>
  </si>
  <si>
    <t>A10  Foundations</t>
  </si>
  <si>
    <t>A1010  Standard Foundations</t>
  </si>
  <si>
    <t>Ren - L</t>
  </si>
  <si>
    <t>I-3</t>
  </si>
  <si>
    <t>A1020  Special Foundations</t>
  </si>
  <si>
    <t>Ren - M</t>
  </si>
  <si>
    <t>I-4</t>
  </si>
  <si>
    <t>A1030  Slab on Grade</t>
  </si>
  <si>
    <t>Ren - H</t>
  </si>
  <si>
    <t>M</t>
  </si>
  <si>
    <t>A20  Basement Construction</t>
  </si>
  <si>
    <t>A2010  Basement Excavation</t>
  </si>
  <si>
    <t>New</t>
  </si>
  <si>
    <t>R-1</t>
  </si>
  <si>
    <t>A2020  Basement Walls</t>
  </si>
  <si>
    <t>R-2</t>
  </si>
  <si>
    <t>Spread Footings</t>
  </si>
  <si>
    <t>B  Shell</t>
  </si>
  <si>
    <t>B10  Superstructure</t>
  </si>
  <si>
    <t>B1010  Floor Construction</t>
  </si>
  <si>
    <t>R-3</t>
  </si>
  <si>
    <t>Piles</t>
  </si>
  <si>
    <t>B1020  Roof Construction</t>
  </si>
  <si>
    <t>R-4</t>
  </si>
  <si>
    <t>Piles &amp; Grd Beams</t>
  </si>
  <si>
    <t>B20  Exterior Enclosure</t>
  </si>
  <si>
    <t>B2010  Exterior Walls</t>
  </si>
  <si>
    <t>S-1</t>
  </si>
  <si>
    <t>CIP Conc Ple Caps</t>
  </si>
  <si>
    <t>B2020  Exterior Windows</t>
  </si>
  <si>
    <t>S-2</t>
  </si>
  <si>
    <t>Foundation</t>
  </si>
  <si>
    <t>B2030  Exterior Doors</t>
  </si>
  <si>
    <t>U</t>
  </si>
  <si>
    <t>B30  Roofing</t>
  </si>
  <si>
    <t>B3010  Roof Coverings</t>
  </si>
  <si>
    <t>Brick</t>
  </si>
  <si>
    <t>B3020  Roof Openings</t>
  </si>
  <si>
    <t>CMU</t>
  </si>
  <si>
    <t>C  Interiors</t>
  </si>
  <si>
    <t>C10  Interior Construction</t>
  </si>
  <si>
    <t>C1010  Partitions</t>
  </si>
  <si>
    <t>Stone</t>
  </si>
  <si>
    <t>C1020  Interior Doors</t>
  </si>
  <si>
    <t>Concrete</t>
  </si>
  <si>
    <t>C1030  Fittings</t>
  </si>
  <si>
    <t>Curtain Wall</t>
  </si>
  <si>
    <t>C20  Stairs</t>
  </si>
  <si>
    <t>C2010  Stair Construction</t>
  </si>
  <si>
    <t>Metal</t>
  </si>
  <si>
    <t>C2020  Stair Finishes</t>
  </si>
  <si>
    <t>Wood Siding</t>
  </si>
  <si>
    <t>C30  Interior Finishes</t>
  </si>
  <si>
    <t>C3010  Wall Finishes</t>
  </si>
  <si>
    <t>C3020  Floor Finishes</t>
  </si>
  <si>
    <t>C3030  Ceiling Finishes</t>
  </si>
  <si>
    <t>D  Services</t>
  </si>
  <si>
    <t>D10  Conveying</t>
  </si>
  <si>
    <t>D1010  Elevators &amp; Lifts</t>
  </si>
  <si>
    <t>D1020  Escalators &amp; Moving Walks</t>
  </si>
  <si>
    <t>D1090  Other Conveying Systems</t>
  </si>
  <si>
    <t>D20  Plumbing</t>
  </si>
  <si>
    <t>D2010  Plumbing Fixtures</t>
  </si>
  <si>
    <t>D2020  Domestic Water Distribution</t>
  </si>
  <si>
    <t>From Plant</t>
  </si>
  <si>
    <t>D2030  Sanitary Waste</t>
  </si>
  <si>
    <t>Terminal &amp; Package Units</t>
  </si>
  <si>
    <t>D2040  Rain Water Drainage</t>
  </si>
  <si>
    <t>Gas</t>
  </si>
  <si>
    <t>D2090  Other Plumbing Systems</t>
  </si>
  <si>
    <t>4-Pipe</t>
  </si>
  <si>
    <t>D30  HVAC</t>
  </si>
  <si>
    <t>D3010  Energy Supply</t>
  </si>
  <si>
    <t>VAV</t>
  </si>
  <si>
    <t>D3020  Heat Generating Systems</t>
  </si>
  <si>
    <t>Chiller(s)</t>
  </si>
  <si>
    <t>D3030  Cooling Generating Systems</t>
  </si>
  <si>
    <t>Boiler(s)</t>
  </si>
  <si>
    <t>D3040  Distribution Systems</t>
  </si>
  <si>
    <t>Heat Pumps</t>
  </si>
  <si>
    <t>D3050  Terminal &amp; Package Units</t>
  </si>
  <si>
    <t>D3060  Controls &amp; Instrumentation</t>
  </si>
  <si>
    <t>D3070  System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</si>
  <si>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</si>
  <si>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</si>
  <si>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</si>
  <si>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</si>
  <si>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</si>
  <si>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</si>
  <si>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</si>
  <si>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</si>
  <si>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</si>
  <si>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</si>
  <si>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D5090  Other Electrical Systems</t>
  </si>
  <si>
    <t>E  Equipment &amp; Furnishings</t>
  </si>
  <si>
    <t>E10  Equipment</t>
  </si>
  <si>
    <t>E1010  Commercial Equipment</t>
  </si>
  <si>
    <t>E1020  Institutional Equipment</t>
  </si>
  <si>
    <t>E1030  Vehicular Equipment</t>
  </si>
  <si>
    <t>E1090  Other Equipment</t>
  </si>
  <si>
    <t>E20  Furnishings</t>
  </si>
  <si>
    <t>E2010  Fixed Furnishings</t>
  </si>
  <si>
    <t>E2020  Movable Furnishings</t>
  </si>
  <si>
    <t>F  Special Construction &amp; Demolition</t>
  </si>
  <si>
    <t>F10  Special Construction</t>
  </si>
  <si>
    <t>F1010  Special Structures</t>
  </si>
  <si>
    <t>Lab Eq.</t>
  </si>
  <si>
    <t>F1020  Integrated Construction</t>
  </si>
  <si>
    <t>Special Eq.</t>
  </si>
  <si>
    <t>F1030  Special Construction Systems</t>
  </si>
  <si>
    <t>Water</t>
  </si>
  <si>
    <t>F1040  Special Facilities</t>
  </si>
  <si>
    <t>San.</t>
  </si>
  <si>
    <t>F1050  Special Controls and Instrumentation</t>
  </si>
  <si>
    <t>Storm</t>
  </si>
  <si>
    <t>F20  Selective Building Demolition</t>
  </si>
  <si>
    <t>F2010  Building Elements Demolition</t>
  </si>
  <si>
    <t>F2020  Hazardous Components Abatement</t>
  </si>
  <si>
    <t>Existing</t>
  </si>
  <si>
    <t>SITE</t>
  </si>
  <si>
    <t>Surface Lot</t>
  </si>
  <si>
    <t xml:space="preserve"> SITE</t>
  </si>
  <si>
    <t>Soil Conditions</t>
  </si>
  <si>
    <t>G  Sitework &amp; Utilities</t>
  </si>
  <si>
    <t>G10  Site Preparation</t>
  </si>
  <si>
    <t>G1010  Site Clearing</t>
  </si>
  <si>
    <t>Parking Deck</t>
  </si>
  <si>
    <t>G1020  Site Demolition and Relocations</t>
  </si>
  <si>
    <t>G1030  Site Earthwork</t>
  </si>
  <si>
    <t>G1040  Hazardous Waste Removal</t>
  </si>
  <si>
    <t>Stable</t>
  </si>
  <si>
    <t>G20  Site Improvements</t>
  </si>
  <si>
    <t>G2010  Roadways</t>
  </si>
  <si>
    <t>Unsuitable</t>
  </si>
  <si>
    <t>New Parking Spaces</t>
  </si>
  <si>
    <t>G2020  Parking Lots</t>
  </si>
  <si>
    <t>G2030  Pedestrian Paving</t>
  </si>
  <si>
    <t>G2040  Site Development</t>
  </si>
  <si>
    <t>G2050  Landscaping</t>
  </si>
  <si>
    <t>G30  Site Mechanical Utilities</t>
  </si>
  <si>
    <t>G3010  Water Supply</t>
  </si>
  <si>
    <t>G3020  Sanitary Sewer</t>
  </si>
  <si>
    <t>G3030  Storm Sewer</t>
  </si>
  <si>
    <t>G3040  Heating Distribution</t>
  </si>
  <si>
    <t>G3050  Cooling Distribution</t>
  </si>
  <si>
    <t>G3060  Fuel Distribution</t>
  </si>
  <si>
    <t>G3090  Other Site Mechanical Utilities</t>
  </si>
  <si>
    <t>G40  Site Electrical Utilities</t>
  </si>
  <si>
    <t>G4010  Electrical Distribution</t>
  </si>
  <si>
    <t>G4020  Site Lighting</t>
  </si>
  <si>
    <t>G4030  Site Communications &amp; Security</t>
  </si>
  <si>
    <t>G4090  Other Site Electrical Utilities</t>
  </si>
  <si>
    <t>G90  Other Site Construction</t>
  </si>
  <si>
    <t>G9010  Services and Pedestrian Tunnels</t>
  </si>
  <si>
    <t>G9090  Other Site Systems &amp; Equipment</t>
  </si>
  <si>
    <t>Z  Gen'l. Cond. / OH&amp;P</t>
  </si>
  <si>
    <t>Z0000  General Conditions / Gen'l Requirements, OH &amp; P</t>
  </si>
  <si>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</si>
  <si>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</si>
  <si>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LEGEND:</t>
  </si>
  <si>
    <t>(Z) The last entry above is not part of the referenced ASTM Uniformat II classification standard.</t>
  </si>
  <si>
    <t>Ren-L: Less Than 1/4 of Item Replaced or Refurbished</t>
  </si>
  <si>
    <t>Ren-M: Less Than 1/3 of Item Replaced or Refurbished</t>
  </si>
  <si>
    <t>Ren-H: Less Than 1/2 of Item Replaced or Refurbished</t>
  </si>
  <si>
    <t>New: New or Replaced Item</t>
  </si>
  <si>
    <r>
      <rPr>
        <sz val="10"/>
        <color indexed="10"/>
        <rFont val="Arial"/>
        <family val="2"/>
      </rPr>
      <t xml:space="preserve">This sheet is for </t>
    </r>
    <r>
      <rPr>
        <b/>
        <u/>
        <sz val="10"/>
        <color indexed="10"/>
        <rFont val="Arial"/>
        <family val="2"/>
      </rPr>
      <t>optional</t>
    </r>
    <r>
      <rPr>
        <sz val="10"/>
        <color indexed="10"/>
        <rFont val="Arial"/>
        <family val="2"/>
      </rPr>
      <t xml:space="preserve"> use.</t>
    </r>
  </si>
  <si>
    <t>PROPOSED PROJECT</t>
  </si>
  <si>
    <t>Building Type</t>
  </si>
  <si>
    <t>Project location (city):</t>
  </si>
  <si>
    <t>HCI for proposed project:</t>
  </si>
  <si>
    <t>Cost From Database / Comparative Project</t>
  </si>
  <si>
    <t>Comp #1</t>
  </si>
  <si>
    <t>Comp #2</t>
  </si>
  <si>
    <t>Comp #3</t>
  </si>
  <si>
    <t>Cost From Database</t>
  </si>
  <si>
    <t>COMPARABLE PROJECT</t>
  </si>
  <si>
    <t>a.</t>
  </si>
  <si>
    <t>Project title:</t>
  </si>
  <si>
    <t>b.</t>
  </si>
  <si>
    <t>Owner:</t>
  </si>
  <si>
    <t>c.</t>
  </si>
  <si>
    <t>Project location:</t>
  </si>
  <si>
    <t>d.</t>
  </si>
  <si>
    <t>Construction contract award date:</t>
  </si>
  <si>
    <t>COMPARABLE PROJECT SCOPE</t>
  </si>
  <si>
    <t>e.</t>
  </si>
  <si>
    <t>Gross area (GSF):</t>
  </si>
  <si>
    <t>f.</t>
  </si>
  <si>
    <t>Key quantity (i.e.; # of beds, cells, spaces, etc.):</t>
  </si>
  <si>
    <t>g.</t>
  </si>
  <si>
    <t>COMPARABLE PROJECT COST (or Database average)</t>
  </si>
  <si>
    <t>Enter total amount</t>
  </si>
  <si>
    <t>h.</t>
  </si>
  <si>
    <t>Total construction contract award amount:</t>
  </si>
  <si>
    <t>i.</t>
  </si>
  <si>
    <t>Sitework &amp; utilities amount (if not included above):</t>
  </si>
  <si>
    <t>j.</t>
  </si>
  <si>
    <t>Subtotal per GSF:</t>
  </si>
  <si>
    <t>BRING COMP TO NEW LOCATION AND CURRENT DATE</t>
  </si>
  <si>
    <t>k.</t>
  </si>
  <si>
    <t>HCI for comp (see tab):</t>
  </si>
  <si>
    <t>l.</t>
  </si>
  <si>
    <t>Subtotal per GSF, 
adjusted for escalation and location to today:</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</si>
  <si>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</si>
  <si>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</si>
  <si>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</si>
  <si>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</si>
  <si>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</si>
  <si>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</si>
  <si>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</si>
  <si>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</si>
  <si>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</si>
  <si>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</si>
  <si>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</si>
  <si>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</si>
  <si>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</si>
  <si>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TOTALS</t>
  </si>
  <si>
    <t>n.</t>
  </si>
  <si>
    <t>Total cost per GSF:</t>
  </si>
  <si>
    <t>o.</t>
  </si>
  <si>
    <t>Average Cost Per GSF:</t>
  </si>
  <si>
    <t>hide row</t>
  </si>
  <si>
    <t>Number of comps:</t>
  </si>
  <si>
    <t>Appeal Request Summary</t>
  </si>
  <si>
    <t xml:space="preserve">Project Name: </t>
  </si>
  <si>
    <t xml:space="preserve">Project Number: </t>
  </si>
  <si>
    <t>Subproject:</t>
  </si>
  <si>
    <t>Current Amounts
From Funding Report</t>
  </si>
  <si>
    <t>Budget Adjustment</t>
  </si>
  <si>
    <t>Revised  Total</t>
  </si>
  <si>
    <t>Justification *</t>
  </si>
  <si>
    <t>Value Engineering Amount</t>
  </si>
  <si>
    <t>Modification 1</t>
  </si>
  <si>
    <t>Modification 2</t>
  </si>
  <si>
    <t>Modification 3</t>
  </si>
  <si>
    <t>Sub-Total: Construction</t>
  </si>
  <si>
    <t>Design &amp; Related Service Items</t>
  </si>
  <si>
    <t>Specialty Consultants (Food Service, Acoustics, etc.)</t>
  </si>
  <si>
    <t>CM Design Phase Services (for projects over $10 M)</t>
  </si>
  <si>
    <t>Subsurface Investigations (Geotech, Soil Borings)</t>
  </si>
  <si>
    <t xml:space="preserve">  </t>
  </si>
  <si>
    <t>Other Design &amp; Related Services</t>
  </si>
  <si>
    <t>Sub-Total: Design &amp; Related Service Items</t>
  </si>
  <si>
    <t>Inspection &amp; Testing Service Items</t>
  </si>
  <si>
    <t>Project Inspection Services (inhouse or consultant)</t>
  </si>
  <si>
    <t>Project Testing Services (conc., steel, roofing, etc.)</t>
  </si>
  <si>
    <t>Sub-Total: Inspection &amp; Testing Service Items</t>
  </si>
  <si>
    <t>Project Management &amp; Other Cost Items</t>
  </si>
  <si>
    <t>Project Management (inhouse or consultant)</t>
  </si>
  <si>
    <t>Work By Owner</t>
  </si>
  <si>
    <t>Miscellaneous Other Costs</t>
  </si>
  <si>
    <t>Sub-Total: Project Management &amp; Other Cost Items</t>
  </si>
  <si>
    <t>FF&amp;E</t>
  </si>
  <si>
    <t>TOTAL</t>
  </si>
  <si>
    <t>* Attach detailed backup for significant increases from approved amounts.</t>
  </si>
  <si>
    <t>Additional Amount Forecast</t>
  </si>
  <si>
    <t>Additional Agency Funding Committed</t>
  </si>
  <si>
    <t>Source</t>
  </si>
  <si>
    <t>Additional Amount Requested</t>
  </si>
  <si>
    <t>Historical 
Cost 
Index</t>
  </si>
  <si>
    <t>Scroll►</t>
  </si>
  <si>
    <t>◄Scroll►</t>
  </si>
  <si>
    <t xml:space="preserve">Williamsburg and Fredericksburg are not from RSMeans.  The Williamsburg HCI is an average of Richmond and Newport News and the Fredericksburg HCI is an average of Richmond and Alexandria.  </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</si>
  <si>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</si>
  <si>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</si>
  <si>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</si>
  <si>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</si>
  <si>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</si>
  <si>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</si>
  <si>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</si>
  <si>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</si>
  <si>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</si>
  <si>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</si>
  <si>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</si>
  <si>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</si>
  <si>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</si>
  <si>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</si>
  <si>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</si>
  <si>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</si>
  <si>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</si>
  <si>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</si>
  <si>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</si>
  <si>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</si>
  <si>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</si>
  <si>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</si>
  <si>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</si>
  <si>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</si>
  <si>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</si>
  <si>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</si>
  <si>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</si>
  <si>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</si>
  <si>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</si>
  <si>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</si>
  <si>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</si>
  <si>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</si>
  <si>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</si>
  <si>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</si>
  <si>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</si>
  <si>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</si>
  <si>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</si>
  <si>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</si>
  <si>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</si>
  <si>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</si>
  <si>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</si>
  <si>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</si>
  <si>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</si>
  <si>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</si>
  <si>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</si>
  <si>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</si>
  <si>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</si>
  <si>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</si>
  <si>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</si>
  <si>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</si>
  <si>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</si>
  <si>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</si>
  <si>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</si>
  <si>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</si>
  <si>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</si>
  <si>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</si>
  <si>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</si>
  <si>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</si>
  <si>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</si>
  <si>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</si>
  <si>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</si>
  <si>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</si>
  <si>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</si>
  <si>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</si>
  <si>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</si>
  <si>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</si>
  <si>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</si>
  <si>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</si>
  <si>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</si>
  <si>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</si>
  <si>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</si>
  <si>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</si>
  <si>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</si>
  <si>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</si>
  <si>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</si>
  <si>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</si>
  <si>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</si>
  <si>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</si>
  <si>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</si>
  <si>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</si>
  <si>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</si>
  <si>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</si>
  <si>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</si>
  <si>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</si>
  <si>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</si>
  <si>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</si>
  <si>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</si>
  <si>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</si>
  <si>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</si>
  <si>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</si>
  <si>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</si>
  <si>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</si>
  <si>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</si>
  <si>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</si>
  <si>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</si>
  <si>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</si>
  <si>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</si>
  <si>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</si>
  <si>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</si>
  <si>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</si>
  <si>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</si>
  <si>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</si>
  <si>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</si>
  <si>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</si>
  <si>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</si>
  <si>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</si>
  <si>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</si>
  <si>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</si>
  <si>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</si>
  <si>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</si>
  <si>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</si>
  <si>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</si>
  <si>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</si>
  <si>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</si>
  <si>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</si>
  <si>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</si>
  <si>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</si>
  <si>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</si>
  <si>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</si>
  <si>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</si>
  <si>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</si>
  <si>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</si>
  <si>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</si>
  <si>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</si>
  <si>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</si>
  <si>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</si>
  <si>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</si>
  <si>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</si>
  <si>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</si>
  <si>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</si>
  <si>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</si>
  <si>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</si>
  <si>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</si>
  <si>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</si>
  <si>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</si>
  <si>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</si>
  <si>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</si>
  <si>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</si>
  <si>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</si>
  <si>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</si>
  <si>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</si>
  <si>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</si>
  <si>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</si>
  <si>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</si>
  <si>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</si>
  <si>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</si>
  <si>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</si>
  <si>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</si>
  <si>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</si>
  <si>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</si>
  <si>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</si>
  <si>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</si>
  <si>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</si>
  <si>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</si>
  <si>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</si>
  <si>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</si>
  <si>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</si>
  <si>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</si>
  <si>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</si>
  <si>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</si>
  <si>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</si>
  <si>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</si>
  <si>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</si>
  <si>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</si>
  <si>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</si>
  <si>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</si>
  <si>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</si>
  <si>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</si>
  <si>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</si>
  <si>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</si>
  <si>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</si>
  <si>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</si>
  <si>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</si>
  <si>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</si>
  <si>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</si>
  <si>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</si>
  <si>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</si>
  <si>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</si>
  <si>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</si>
  <si>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</si>
  <si>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</si>
  <si>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</si>
  <si>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</si>
  <si>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</si>
  <si>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</si>
  <si>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</si>
  <si>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</si>
  <si>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</si>
  <si>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</si>
  <si>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</si>
  <si>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</si>
  <si>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</si>
  <si>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</si>
  <si>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</si>
  <si>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</si>
  <si>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</si>
  <si>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</si>
  <si>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</si>
  <si>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</si>
  <si>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</si>
  <si>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</si>
  <si>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</si>
  <si>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</si>
  <si>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</si>
  <si>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</si>
  <si>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</si>
  <si>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</si>
  <si>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</si>
  <si>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</si>
  <si>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</si>
  <si>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</si>
  <si>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</si>
  <si>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</si>
  <si>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</si>
  <si>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</si>
  <si>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</si>
  <si>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</si>
  <si>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</si>
  <si>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</si>
  <si>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</si>
  <si>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</si>
  <si>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</si>
  <si>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</si>
  <si>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</si>
  <si>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</si>
  <si>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</si>
  <si>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</si>
  <si>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</si>
  <si>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</si>
  <si>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</si>
  <si>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</si>
  <si>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</si>
  <si>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</si>
  <si>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</si>
  <si>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Williamsburg (DEB Composite of Richmond and Newport News)</t>
  </si>
  <si>
    <t>Fredericksburg (DEB Composite of Richmond and Alexandria)</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</si>
  <si>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</si>
  <si>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</si>
  <si>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</si>
  <si>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</si>
  <si>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</si>
  <si>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</si>
  <si>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</si>
  <si>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</si>
  <si>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</si>
  <si>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</si>
  <si>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</si>
  <si>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</si>
  <si>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</si>
  <si>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</si>
  <si>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</si>
  <si>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</si>
  <si>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</si>
  <si>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</si>
  <si>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</si>
  <si>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</si>
  <si>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</si>
  <si>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</si>
  <si>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</si>
  <si>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177.2</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</si>
  <si>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</si>
  <si>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</si>
  <si>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</si>
  <si>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</si>
  <si>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</si>
  <si>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</si>
  <si>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</si>
  <si>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</si>
  <si>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</si>
  <si>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</si>
  <si>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</si>
  <si>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</si>
  <si>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</si>
  <si>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</si>
  <si>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</si>
  <si>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</si>
  <si>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</si>
  <si>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</si>
  <si>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</si>
  <si>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</si>
  <si>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</si>
  <si>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</si>
  <si>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</si>
  <si>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</si>
  <si>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</si>
  <si>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</si>
  <si>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</si>
  <si>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</si>
  <si>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</si>
  <si>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</si>
  <si>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</si>
  <si>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</si>
  <si>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</si>
  <si>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</si>
  <si>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</si>
  <si>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</si>
  <si>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</si>
  <si>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</si>
  <si>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</si>
  <si>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</si>
  <si>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</si>
  <si>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</si>
  <si>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</si>
  <si>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</si>
  <si>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</si>
  <si>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</si>
  <si>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</si>
  <si>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</si>
  <si>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</si>
  <si>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</si>
  <si>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</si>
  <si>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</si>
  <si>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</si>
  <si>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</si>
  <si>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</si>
  <si>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</si>
  <si>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</si>
  <si>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</si>
  <si>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</si>
  <si>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</si>
  <si>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</si>
  <si>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</si>
  <si>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</si>
  <si>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</si>
  <si>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</si>
  <si>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</si>
  <si>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</si>
  <si>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</si>
  <si>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</si>
  <si>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</si>
  <si>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</si>
  <si>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</si>
  <si>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</si>
  <si>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</si>
  <si>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</si>
  <si>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</si>
  <si>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</si>
  <si>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</si>
  <si>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</si>
  <si>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</si>
  <si>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</si>
  <si>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</si>
  <si>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</si>
  <si>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</si>
  <si>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</si>
  <si>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</si>
  <si>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</si>
  <si>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</si>
  <si>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</si>
  <si>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</si>
  <si>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</si>
  <si>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</si>
  <si>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</si>
  <si>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</si>
  <si>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</si>
  <si>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</si>
  <si>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</si>
  <si>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</si>
  <si>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</si>
  <si>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</si>
  <si>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</si>
  <si>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</si>
  <si>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</si>
  <si>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</si>
  <si>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</si>
  <si>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</si>
  <si>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</si>
  <si>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</si>
  <si>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</si>
  <si>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</si>
  <si>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</si>
  <si>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</si>
  <si>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</si>
  <si>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</si>
  <si>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</si>
  <si>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</si>
  <si>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</si>
  <si>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</si>
  <si>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</si>
  <si>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</si>
  <si>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</si>
  <si>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</si>
  <si>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</si>
  <si>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</si>
  <si>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</si>
  <si>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</si>
  <si>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</si>
  <si>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</si>
  <si>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</si>
  <si>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</si>
  <si>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</si>
  <si>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</si>
  <si>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</si>
  <si>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</si>
  <si>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</si>
  <si>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</si>
  <si>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</si>
  <si>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</si>
  <si>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</si>
  <si>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</si>
  <si>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</si>
  <si>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</si>
  <si>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</si>
  <si>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</si>
  <si>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</si>
  <si>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</si>
  <si>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</si>
  <si>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</si>
  <si>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</si>
  <si>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</si>
  <si>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</si>
  <si>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</si>
  <si>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</si>
  <si>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</si>
  <si>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</si>
  <si>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</si>
  <si>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</si>
  <si>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</si>
  <si>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GENERAL</t>
  </si>
  <si>
    <t>- This form will NOT be processed as a CO-4 or as a CO-5.</t>
  </si>
  <si>
    <t xml:space="preserve">     It is intended only to communicate the funding and reqeusted budget to </t>
  </si>
  <si>
    <t xml:space="preserve">     the Cost Review section of DEB.</t>
  </si>
  <si>
    <t>- Provide information in yellow cells on the following tabs:</t>
  </si>
  <si>
    <t>- Project Data</t>
  </si>
  <si>
    <t>- Funding</t>
  </si>
  <si>
    <t>- Budget</t>
  </si>
  <si>
    <t>DATA ENTRY INSTRUCTIONS</t>
  </si>
  <si>
    <t>- Data fields typically entered by Agencies are highlighted in yellow.</t>
  </si>
  <si>
    <t>- Data fields typically entered by DEB or DPB are highlighted in blue.</t>
  </si>
  <si>
    <t xml:space="preserve">- Cells highlighted in pink with "Specify" message require data entry </t>
  </si>
  <si>
    <t xml:space="preserve">   on the appropriate tab.  I.E.: Funding info on Funding tab.</t>
  </si>
  <si>
    <t>- Use the tab key to move forward to the next fillable field.</t>
  </si>
  <si>
    <t>|-----&gt;</t>
  </si>
  <si>
    <t>- Use the shift-tab to move backwards to the previous fillable field.</t>
  </si>
  <si>
    <t>&lt;-----|</t>
  </si>
  <si>
    <t>- Some fields have "drop-down" selection arrows on the right side of the field.  For these</t>
  </si>
  <si>
    <t>types of fields, click on the arrow, then select an appropriate choice from the list.</t>
  </si>
  <si>
    <t>- When complete, save the file and e-mail it to:</t>
  </si>
  <si>
    <t>capout@dgs.virginia.gov</t>
  </si>
  <si>
    <t>If you have any questions regarding completing this form, please contact your agency's Cost Reviewer.</t>
  </si>
  <si>
    <t>Instructions:</t>
  </si>
  <si>
    <t>Go to conversion chart &gt;&gt;</t>
  </si>
  <si>
    <t>Cost guidance - See DEB Newsletter #53 - May 2019 &gt;</t>
  </si>
  <si>
    <t>Cost Calculation Guidance &gt;</t>
  </si>
  <si>
    <t>FF&amp;E Included or Excluded</t>
  </si>
  <si>
    <t>Excluded</t>
  </si>
  <si>
    <t>Included</t>
  </si>
  <si>
    <t>DPB actually put the funds in the Chapter 3 Pool.</t>
  </si>
  <si>
    <t>2018 Chapter 2</t>
  </si>
  <si>
    <t>2019 Chapter 854</t>
  </si>
  <si>
    <t>2020 Chapter 1289</t>
  </si>
  <si>
    <t>2021 Chapter 552</t>
  </si>
  <si>
    <t>TBD</t>
  </si>
  <si>
    <t>FIPS</t>
  </si>
  <si>
    <t>PROJECT_TYPE</t>
  </si>
  <si>
    <t>001 - Accomack Co.</t>
  </si>
  <si>
    <t>ACCESS CARD</t>
  </si>
  <si>
    <t>003 - Albemarle Co.</t>
  </si>
  <si>
    <t>ACCESSIBILITY IMPROVEMENT</t>
  </si>
  <si>
    <t>510 - Alexandria, City Of</t>
  </si>
  <si>
    <t>ACQUISITION</t>
  </si>
  <si>
    <t>005 - Alleghany Co.</t>
  </si>
  <si>
    <t>AGRICULTURAL</t>
  </si>
  <si>
    <t>007 - Amelia Co.</t>
  </si>
  <si>
    <t>AIRPORT</t>
  </si>
  <si>
    <t>009 - Amherst Co.</t>
  </si>
  <si>
    <t>AMPHITHEATER</t>
  </si>
  <si>
    <t>011 - Appomattox Co.</t>
  </si>
  <si>
    <t>AREA LIGHTING</t>
  </si>
  <si>
    <t>013 - Arlington Co.</t>
  </si>
  <si>
    <t>ARENA</t>
  </si>
  <si>
    <t>015 - Augusta Co.</t>
  </si>
  <si>
    <t>ARMORY</t>
  </si>
  <si>
    <t>017 - Bath Co.</t>
  </si>
  <si>
    <t>ASBESTOS &amp; LEAD PAINT</t>
  </si>
  <si>
    <t>019 - Bedford Co.</t>
  </si>
  <si>
    <t>ASSEMBLY</t>
  </si>
  <si>
    <t>515 - Bedford, City Of</t>
  </si>
  <si>
    <t>ATHLETIC FACILITY</t>
  </si>
  <si>
    <t>021 - Bland Co.</t>
  </si>
  <si>
    <t>AUDITORIUM</t>
  </si>
  <si>
    <t>023 - Botetourt Co.</t>
  </si>
  <si>
    <t>BOAT PIER</t>
  </si>
  <si>
    <t>520 - Bristol, City Of</t>
  </si>
  <si>
    <t>BOATING ACCESS</t>
  </si>
  <si>
    <t>025 - Brunswick Co.</t>
  </si>
  <si>
    <t>BOILERS</t>
  </si>
  <si>
    <t>027 - Buchanan Co.</t>
  </si>
  <si>
    <t>BOOKSTORE</t>
  </si>
  <si>
    <t>029 - Buckingham Co.</t>
  </si>
  <si>
    <t>CABINS</t>
  </si>
  <si>
    <t>530 - Buena Vista, City Of</t>
  </si>
  <si>
    <t>CAMPGROUND</t>
  </si>
  <si>
    <t>031 - Campbell Co.</t>
  </si>
  <si>
    <t>CEMETERY</t>
  </si>
  <si>
    <t>033 - Caroline Co.</t>
  </si>
  <si>
    <t>CENTRAL PLANT</t>
  </si>
  <si>
    <t>035 - Carroll Co.</t>
  </si>
  <si>
    <t>CHILDCARE</t>
  </si>
  <si>
    <t>036 - Charles City Co.</t>
  </si>
  <si>
    <t>CHILLER</t>
  </si>
  <si>
    <t>037 - Charlotte Co.</t>
  </si>
  <si>
    <t>CLASSROOM</t>
  </si>
  <si>
    <t>540 - Charlottesville, City Of</t>
  </si>
  <si>
    <t>CLASSROOM/ASSEMBLY</t>
  </si>
  <si>
    <t>550 - Chesapeake, City Of</t>
  </si>
  <si>
    <t>CLASSROOM/K-12</t>
  </si>
  <si>
    <t>041 - Chesterfield Co.</t>
  </si>
  <si>
    <t>CLASSROOM/LABORATORY</t>
  </si>
  <si>
    <t>043 - Clarke Co.</t>
  </si>
  <si>
    <t>CLASSROOM/MULTI-PURPOSE</t>
  </si>
  <si>
    <t>560 - Clifton Forge, City Of</t>
  </si>
  <si>
    <t>CLASSROOM/OFFICE</t>
  </si>
  <si>
    <t>570 - Colonial Heights, City Of</t>
  </si>
  <si>
    <t>CLASSROOM/STUDIO</t>
  </si>
  <si>
    <t>580 - Covington, City Of</t>
  </si>
  <si>
    <t>CLEANING AND CAULKING</t>
  </si>
  <si>
    <t>045 - Craig Co.</t>
  </si>
  <si>
    <t>COMFORT STATION</t>
  </si>
  <si>
    <t>047 - Culpeper Co.</t>
  </si>
  <si>
    <t>COMMUNITY CULTURAL CENTER</t>
  </si>
  <si>
    <t>049 - Cumberland Co.</t>
  </si>
  <si>
    <t>CONSTRUCTION MANAGEMENT</t>
  </si>
  <si>
    <t>590 - Danville, City Of</t>
  </si>
  <si>
    <t>CONVOCATION CENTER</t>
  </si>
  <si>
    <t>051 - Dickenson Co.</t>
  </si>
  <si>
    <t>CORRECTIONAL</t>
  </si>
  <si>
    <t>053 - Dinwiddie Co.</t>
  </si>
  <si>
    <t>COURTHOUSE</t>
  </si>
  <si>
    <t>595 - Emporia, City Of</t>
  </si>
  <si>
    <t>DAM SAFETY</t>
  </si>
  <si>
    <t>057 - Essex Co.</t>
  </si>
  <si>
    <t>DATA/TELECOMMUNICATIONS</t>
  </si>
  <si>
    <t>059 - Fairfax Co.</t>
  </si>
  <si>
    <t>DEMOLITION</t>
  </si>
  <si>
    <t>600 - Fairfax, City Of</t>
  </si>
  <si>
    <t>DINING</t>
  </si>
  <si>
    <t>610 - Falls Church, City Of</t>
  </si>
  <si>
    <t>DOORS</t>
  </si>
  <si>
    <t>061 - Fauquier Co.</t>
  </si>
  <si>
    <t>DORMITORY</t>
  </si>
  <si>
    <t>063 - Floyd Co.</t>
  </si>
  <si>
    <t>DORMITORY/DINING</t>
  </si>
  <si>
    <t>065 - Fluvanna Co.</t>
  </si>
  <si>
    <t>ELECTRICAL</t>
  </si>
  <si>
    <t>067 - Franklin Co.</t>
  </si>
  <si>
    <t>ELEVATOR</t>
  </si>
  <si>
    <t>620 - Franklin, City Of</t>
  </si>
  <si>
    <t>EMERGENCY GENERATORS</t>
  </si>
  <si>
    <t>069 - Frederick Co.</t>
  </si>
  <si>
    <t>ENERGY MANAGEMENT SYSTEM</t>
  </si>
  <si>
    <t>630 - Fredericksburg, City Of</t>
  </si>
  <si>
    <t>ENVIRONMENTAL</t>
  </si>
  <si>
    <t>640 - Galax, City Of</t>
  </si>
  <si>
    <t>EQUIPMENT</t>
  </si>
  <si>
    <t>071 - Giles Co.</t>
  </si>
  <si>
    <t>EXCAVATION</t>
  </si>
  <si>
    <t>073 - Gloucester Co.</t>
  </si>
  <si>
    <t>EXTERIOR ELECTRICAL</t>
  </si>
  <si>
    <t>075 - Goochland Co.</t>
  </si>
  <si>
    <t>EXTERIOR MECHANICAL</t>
  </si>
  <si>
    <t>077 - Grayson Co.</t>
  </si>
  <si>
    <t>EXTERIOR WALL REPAIR</t>
  </si>
  <si>
    <t>079 - Greene Co.</t>
  </si>
  <si>
    <t>FENCE</t>
  </si>
  <si>
    <t>081 - Greensville Co.</t>
  </si>
  <si>
    <t>FIRE ALARM</t>
  </si>
  <si>
    <t>083 - Halifax Co.</t>
  </si>
  <si>
    <t>FIRE PROTECTION</t>
  </si>
  <si>
    <t>650 - Hampton, City Of</t>
  </si>
  <si>
    <t>FIRE STATION</t>
  </si>
  <si>
    <t>085 - Hanover Co.</t>
  </si>
  <si>
    <t>FISHING PIER</t>
  </si>
  <si>
    <t>660 - Harrisonburg, City Of</t>
  </si>
  <si>
    <t>FITNESS CENTER</t>
  </si>
  <si>
    <t>087 - Henrico Co.</t>
  </si>
  <si>
    <t>FLOORING</t>
  </si>
  <si>
    <t>089 - Henry Co.</t>
  </si>
  <si>
    <t>FOOD SERVICES</t>
  </si>
  <si>
    <t>091 - Highland Co.</t>
  </si>
  <si>
    <t>FOOT BRIDGE</t>
  </si>
  <si>
    <t>670 - Hopewell, City Of</t>
  </si>
  <si>
    <t>FOUNDATION</t>
  </si>
  <si>
    <t>093 - Isle Of Wight Co.</t>
  </si>
  <si>
    <t>FUEL FACILITY</t>
  </si>
  <si>
    <t>095 - James City Co.</t>
  </si>
  <si>
    <t>GREENHOUSE</t>
  </si>
  <si>
    <t>097 - King And Queen Co.</t>
  </si>
  <si>
    <t>GYM</t>
  </si>
  <si>
    <t>099 - King George Co.</t>
  </si>
  <si>
    <t>HATCHERY</t>
  </si>
  <si>
    <t>101 - King William Co.</t>
  </si>
  <si>
    <t>HOSPITAL</t>
  </si>
  <si>
    <t>103 - Lancaster Co.</t>
  </si>
  <si>
    <t>HOTEL</t>
  </si>
  <si>
    <t>105 - Lee Co.</t>
  </si>
  <si>
    <t>INFRASTRUCTURE</t>
  </si>
  <si>
    <t>678 - Lexington, City Of</t>
  </si>
  <si>
    <t>JUVENILE FACILITIES</t>
  </si>
  <si>
    <t>107 - Loudoun Co.</t>
  </si>
  <si>
    <t>LABORATORY</t>
  </si>
  <si>
    <t>109 - Louisa Co.</t>
  </si>
  <si>
    <t>LABORATORY/CLASSROOM</t>
  </si>
  <si>
    <t>111 - Lunenburg Co.</t>
  </si>
  <si>
    <t>LIBRARY</t>
  </si>
  <si>
    <t>680 - Lynchburg, City Of</t>
  </si>
  <si>
    <t>LIBRARY/STUDENT CENTER</t>
  </si>
  <si>
    <t>113 - Madison Co.</t>
  </si>
  <si>
    <t>LIFE SAFETY/FIRE SAFETY</t>
  </si>
  <si>
    <t>685 - Manassas Park, City Of</t>
  </si>
  <si>
    <t>LIGHTING</t>
  </si>
  <si>
    <t>683 - Manassas, City Of</t>
  </si>
  <si>
    <t>LIVESTOCK ARENA</t>
  </si>
  <si>
    <t>690 - Martinsville, City Of</t>
  </si>
  <si>
    <t>MAINTENANCE</t>
  </si>
  <si>
    <t>115 - Mathews Co.</t>
  </si>
  <si>
    <t>MAINTENANCE AREA</t>
  </si>
  <si>
    <t>117 - Mecklenburg Co.</t>
  </si>
  <si>
    <t>MAINTENANCE BUILDING</t>
  </si>
  <si>
    <t>119 - Middlesex Co.</t>
  </si>
  <si>
    <t>MAINTENANCE GARAGE</t>
  </si>
  <si>
    <t>121 - Montgomery Co.</t>
  </si>
  <si>
    <t>MAINTENANCE RESERVE</t>
  </si>
  <si>
    <t>125 - Nelson Co.</t>
  </si>
  <si>
    <t>MANUFACTURING</t>
  </si>
  <si>
    <t>127 - New Kent Co.</t>
  </si>
  <si>
    <t>MARINE CONSTRUCTION</t>
  </si>
  <si>
    <t>700 - Newport News, City Of</t>
  </si>
  <si>
    <t>MASONRY</t>
  </si>
  <si>
    <t>710 - Norfolk, City Of</t>
  </si>
  <si>
    <t>MECHANICAL</t>
  </si>
  <si>
    <t>131 - Northampton Co.</t>
  </si>
  <si>
    <t>MENTAL HEALTH FACILITY</t>
  </si>
  <si>
    <t>133 - Northumberland Co.</t>
  </si>
  <si>
    <t>MILLWORK</t>
  </si>
  <si>
    <t>720 - Norton, City Of</t>
  </si>
  <si>
    <t>MISCELLANEOUS</t>
  </si>
  <si>
    <t>135 - Nottoway Co.</t>
  </si>
  <si>
    <t>MISCELLANEOUS BUILDINGS</t>
  </si>
  <si>
    <t>137 - Orange Co.</t>
  </si>
  <si>
    <t>MISCELLANEOUS REPAIRS</t>
  </si>
  <si>
    <t>139 - Page Co.</t>
  </si>
  <si>
    <t>MONUMENT</t>
  </si>
  <si>
    <t>141 - Patrick Co.</t>
  </si>
  <si>
    <t>MULTI-PURPOSE</t>
  </si>
  <si>
    <t>730 - Petersburg, City Of</t>
  </si>
  <si>
    <t>MUSEUM</t>
  </si>
  <si>
    <t>143 - Pittsylvania Co.</t>
  </si>
  <si>
    <t>NURSING HOME</t>
  </si>
  <si>
    <t>735 - Poquoson, City Of</t>
  </si>
  <si>
    <t>OFFICE</t>
  </si>
  <si>
    <t>740 - Portsmouth, City Of</t>
  </si>
  <si>
    <t>OFFICE/CLASSROOM</t>
  </si>
  <si>
    <t>145 - Powhatan Co.</t>
  </si>
  <si>
    <t>OFFICE/INDUSTRIAL</t>
  </si>
  <si>
    <t>147 - Prince Edward Co.</t>
  </si>
  <si>
    <t>OFFICE/OTHER</t>
  </si>
  <si>
    <t>149 - Prince George Co.</t>
  </si>
  <si>
    <t>OFFICE/PARKING GARAGE</t>
  </si>
  <si>
    <t>153 - Prince William Co.</t>
  </si>
  <si>
    <t>OFFICE/RESIDENTIAL</t>
  </si>
  <si>
    <t>155 - Pulaski Co.</t>
  </si>
  <si>
    <t>OFFICE/WAREHOUSE</t>
  </si>
  <si>
    <t>750 - Radford, City Of</t>
  </si>
  <si>
    <t>OFFICE-BANK</t>
  </si>
  <si>
    <t>157 - Rappahannock Co.</t>
  </si>
  <si>
    <t>OFFICE-HIGH RISE</t>
  </si>
  <si>
    <t>159 - Richmond Co.</t>
  </si>
  <si>
    <t>OFFICE-MEDICAL</t>
  </si>
  <si>
    <t>760 - Richmond, City Of</t>
  </si>
  <si>
    <t>OFFICE-SHELL</t>
  </si>
  <si>
    <t>161 - Roanoke Co.</t>
  </si>
  <si>
    <t>OFFICE-TENANT UPFITS/BUILDOUTS</t>
  </si>
  <si>
    <t>770 - Roanoke, City Of</t>
  </si>
  <si>
    <t>OFFICE-UPFITS/BUILDOUTS</t>
  </si>
  <si>
    <t>163 - Rockbridge Co.</t>
  </si>
  <si>
    <t>OUTDOOR TRACK</t>
  </si>
  <si>
    <t>165 - Rockingham Co.</t>
  </si>
  <si>
    <t>PAINTING</t>
  </si>
  <si>
    <t>167 - Russell Co.</t>
  </si>
  <si>
    <t>PARKING GARAGE/DECK</t>
  </si>
  <si>
    <t>775 - Salem, City Of</t>
  </si>
  <si>
    <t>PARKING-SURFACE LOTS</t>
  </si>
  <si>
    <t>169 - Scott Co.</t>
  </si>
  <si>
    <t>PARKS</t>
  </si>
  <si>
    <t>171 - Shenandoah Co.</t>
  </si>
  <si>
    <t>PAVING</t>
  </si>
  <si>
    <t>173 - Smyth Co.</t>
  </si>
  <si>
    <t>PEDESTRIAN TRAIL</t>
  </si>
  <si>
    <t>780 - South Boston, City Of</t>
  </si>
  <si>
    <t>PERFORMING ARTS CENTER</t>
  </si>
  <si>
    <t>175 - Southampton Co.</t>
  </si>
  <si>
    <t>PHYSICAL EDUCATION</t>
  </si>
  <si>
    <t>177 - Spotsylvania Co.</t>
  </si>
  <si>
    <t>PICNIC SHELTERS</t>
  </si>
  <si>
    <t>179 - Stafford Co.</t>
  </si>
  <si>
    <t>PLANNING STUDY</t>
  </si>
  <si>
    <t>790 - Staunton, City Of</t>
  </si>
  <si>
    <t>PLUMBING</t>
  </si>
  <si>
    <t>800 - Suffolk, City Of</t>
  </si>
  <si>
    <t>PORTS</t>
  </si>
  <si>
    <t>181 - Surry Co.</t>
  </si>
  <si>
    <t>PRE-CONSTRUCTION</t>
  </si>
  <si>
    <t>183 - Sussex Co.</t>
  </si>
  <si>
    <t>RAILROAD TRACK</t>
  </si>
  <si>
    <t>185 - Tazewell Co.</t>
  </si>
  <si>
    <t>RECREATIONAL</t>
  </si>
  <si>
    <t>810 - Virginia Beach, City Of</t>
  </si>
  <si>
    <t>REGULATORY COMPLIANCE</t>
  </si>
  <si>
    <t>187 - Warren Co.</t>
  </si>
  <si>
    <t>REMEDIATION</t>
  </si>
  <si>
    <t>191 - Washington Co.</t>
  </si>
  <si>
    <t>RENOVATION-GENERAL</t>
  </si>
  <si>
    <t>820 - Waynesboro, City Of</t>
  </si>
  <si>
    <t>REPAIR SHOP</t>
  </si>
  <si>
    <t>193 - Westmoreland Co.</t>
  </si>
  <si>
    <t>RESEARCH FACILITY</t>
  </si>
  <si>
    <t>830 - Williamsburg, City Of</t>
  </si>
  <si>
    <t>RESIDENTIAL PROJECTS</t>
  </si>
  <si>
    <t>840 - Winchester, City Of</t>
  </si>
  <si>
    <t>RETAIL</t>
  </si>
  <si>
    <t>195 - Wise Co.</t>
  </si>
  <si>
    <t>ROADS</t>
  </si>
  <si>
    <t>197 - Wythe Co.</t>
  </si>
  <si>
    <t>ROOFING</t>
  </si>
  <si>
    <t>199 - York Co.</t>
  </si>
  <si>
    <t>SCULPTURE</t>
  </si>
  <si>
    <t>999 - Unknown Or Multiple Locations</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</si>
  <si>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</si>
  <si>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</si>
  <si>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</si>
  <si>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</si>
  <si>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</si>
  <si>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</si>
  <si>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</si>
  <si>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</si>
  <si>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</si>
  <si>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</si>
  <si>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</si>
  <si>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</si>
  <si>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</si>
  <si>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</si>
  <si>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</si>
  <si>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</si>
  <si>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</si>
  <si>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</si>
  <si>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</si>
  <si>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</si>
  <si>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</si>
  <si>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</si>
  <si>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</si>
  <si>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</si>
  <si>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</si>
  <si>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</si>
  <si>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</si>
  <si>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</si>
  <si>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</si>
  <si>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</si>
  <si>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</si>
  <si>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</si>
  <si>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</si>
  <si>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</si>
  <si>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</si>
  <si>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OFFICE/SHOP/STORAGE</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</si>
  <si>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</si>
  <si>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</si>
  <si>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</si>
  <si>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</si>
  <si>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</si>
  <si>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</si>
  <si>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</si>
  <si>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</si>
  <si>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</si>
  <si>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</si>
  <si>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</si>
  <si>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</si>
  <si>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</si>
  <si>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</si>
  <si>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&lt; Return to Index</t>
  </si>
  <si>
    <t>From RSMeans, Historical Cost Index Data 2023
Copyright Gordian.
30 Patewood Dr. Suite 350, Greenville, SC, 29615; All rights reserved</t>
  </si>
  <si>
    <t>zxc</t>
  </si>
  <si>
    <t>195..9</t>
  </si>
  <si>
    <t>2014</t>
  </si>
  <si>
    <t>(Rev. 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</si>
</sst>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m/d/yy;@"/>
    <numFmt numFmtId="169" formatCode="0.0"/>
    <numFmt numFmtId="170" formatCode="&quot;$&quot;#,##0.00"/>
    <numFmt numFmtId="171" formatCode="yyyy"/>
  </numFmts>
  <fonts count="53" x14ac:knownFonts="1">
    <font>
      <sz val="10"/>
      <name val="Arial"/>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9"/>
      <color indexed="12"/>
      <name val="Arial"/>
      <family val="2"/>
    </font>
    <font>
      <u/>
      <sz val="10"/>
      <name val="Arial"/>
      <family val="2"/>
    </font>
    <font>
      <b/>
      <sz val="10"/>
      <color indexed="81"/>
      <name val="Tahoma"/>
      <family val="2"/>
    </font>
    <font>
      <b/>
      <u/>
      <sz val="10"/>
      <color indexed="12"/>
      <name val="Arial"/>
      <family val="2"/>
    </font>
    <font>
      <b/>
      <sz val="14"/>
      <name val="Arial"/>
      <family val="2"/>
    </font>
    <font>
      <sz val="10"/>
      <color indexed="10"/>
      <name val="Arial"/>
      <family val="2"/>
    </font>
    <font>
      <b/>
      <u/>
      <sz val="10"/>
      <color indexed="10"/>
      <name val="Arial"/>
      <family val="2"/>
    </font>
    <font>
      <b/>
      <sz val="10"/>
      <color indexed="10"/>
      <name val="Arial"/>
      <family val="2"/>
    </font>
    <font>
      <b/>
      <sz val="10"/>
      <color indexed="8"/>
      <name val="Arial"/>
      <family val="2"/>
    </font>
    <font>
      <sz val="11"/>
      <name val="Arial"/>
      <family val="2"/>
    </font>
    <font>
      <b/>
      <sz val="9"/>
      <color indexed="81"/>
      <name val="Tahoma"/>
      <family val="2"/>
    </font>
    <font>
      <b/>
      <sz val="20"/>
      <name val="Arial"/>
      <family val="2"/>
    </font>
    <font>
      <u/>
      <sz val="9"/>
      <color indexed="10"/>
      <name val="Arial"/>
      <family val="2"/>
    </font>
    <font>
      <b/>
      <sz val="11"/>
      <color theme="1"/>
      <name val="Calibri"/>
      <family val="2"/>
      <scheme val="minor"/>
    </font>
    <font>
      <sz val="10"/>
      <color rgb="FFFF0000"/>
      <name val="Arial"/>
      <family val="2"/>
    </font>
    <font>
      <sz val="10"/>
      <color theme="0"/>
      <name val="Arial"/>
      <family val="2"/>
    </font>
    <font>
      <b/>
      <sz val="10"/>
      <color rgb="FFFF0000"/>
      <name val="Arial"/>
      <family val="2"/>
    </font>
    <font>
      <sz val="12"/>
      <color theme="0"/>
      <name val="Arial"/>
      <family val="2"/>
    </font>
    <font>
      <b/>
      <sz val="10"/>
      <color theme="0"/>
      <name val="Arial"/>
      <family val="2"/>
    </font>
    <font>
      <b/>
      <u/>
      <sz val="10"/>
      <color rgb="FFFF0000"/>
      <name val="Arial"/>
      <family val="2"/>
    </font>
    <font>
      <sz val="12"/>
      <color rgb="FFFF0000"/>
      <name val="Arial"/>
      <family val="2"/>
    </font>
    <font>
      <b/>
      <u/>
      <sz val="12"/>
      <color rgb="FFFF0000"/>
      <name val="Arial"/>
      <family val="2"/>
    </font>
    <font>
      <b/>
      <sz val="2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family val="2"/>
    </font>
    <font>
      <b/>
      <sz val="9"/>
      <color rgb="FFFF0000"/>
      <name val="Arial"/>
      <family val="2"/>
    </font>
    <font>
      <b/>
      <sz val="12"/>
      <color theme="1"/>
      <name val="Arial"/>
      <family val="2"/>
    </font>
    <font>
      <b/>
      <sz val="12"/>
      <color theme="0"/>
      <name val="Arial"/>
      <family val="2"/>
    </font>
    <font>
      <b/>
      <sz val="22"/>
      <color theme="1"/>
      <name val="Calibri"/>
      <family val="2"/>
      <scheme val="minor"/>
    </font>
    <font>
      <b/>
      <sz val="12"/>
      <color indexed="81"/>
      <name val="Tahoma"/>
      <family val="2"/>
    </font>
    <font>
      <sz val="9"/>
      <color indexed="81"/>
      <name val="Tahoma"/>
      <family val="2"/>
    </font>
    <font>
      <sz val="10"/>
      <color indexed="12"/>
      <name val="Arial"/>
      <family val="2"/>
    </font>
    <font>
      <sz val="11"/>
      <color rgb="FFFF0000"/>
      <name val="Arial"/>
      <family val="2"/>
    </font>
    <font>
      <sz val="11"/>
      <color indexed="10"/>
      <name val="Arial"/>
      <family val="2"/>
    </font>
  </fonts>
  <fills count="22">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CCFFCC"/>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C0C0C0"/>
        <bgColor indexed="64"/>
      </patternFill>
    </fill>
    <fill>
      <patternFill patternType="solid">
        <fgColor rgb="FF000000"/>
        <bgColor indexed="64"/>
      </patternFill>
    </fill>
    <fill>
      <patternFill patternType="solid">
        <fgColor theme="0" tint="-0.249977111117893"/>
        <bgColor indexed="64"/>
      </patternFill>
    </fill>
    <fill>
      <gradientFill type="path" left="0.5" right="0.5" top="0.5" bottom="0.5">
        <stop position="0">
          <color theme="0"/>
        </stop>
        <stop position="1">
          <color theme="3" tint="0.80001220740379042"/>
        </stop>
      </gradientFill>
    </fill>
    <fill>
      <patternFill patternType="solid">
        <fgColor theme="3" tint="0.79998168889431442"/>
        <bgColor indexed="64"/>
      </patternFill>
    </fill>
    <fill>
      <patternFill patternType="solid">
        <fgColor indexed="11"/>
        <bgColor indexed="64"/>
      </patternFill>
    </fill>
  </fills>
  <borders count="76">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style="medium">
        <color indexed="64"/>
      </left>
      <right/>
      <top/>
      <bottom/>
      <diagonal/>
    </border>
    <border>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style="dotted">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0" fontId="7" fillId="0" borderId="0"/>
    <xf numFmtId="9" fontId="2" fillId="0" borderId="0" applyFont="0" applyFill="0" applyBorder="0" applyAlignment="0" applyProtection="0"/>
    <xf numFmtId="0" fontId="7" fillId="0" borderId="0"/>
    <xf numFmtId="0" fontId="2" fillId="0" borderId="0"/>
    <xf numFmtId="0" fontId="2" fillId="0" borderId="0"/>
  </cellStyleXfs>
  <cellXfs count="708">
    <xf numFmtId="0" fontId="0" fillId="0" borderId="0" xfId="0"/>
    <xf numFmtId="0" fontId="5" fillId="0" borderId="0" xfId="0" applyFont="1"/>
    <xf numFmtId="0" fontId="7" fillId="0" borderId="0" xfId="0" applyFont="1"/>
    <xf numFmtId="0" fontId="4" fillId="0" borderId="0" xfId="0" applyFont="1"/>
    <xf numFmtId="0" fontId="0" fillId="0" borderId="0" xfId="0" quotePrefix="1"/>
    <xf numFmtId="0" fontId="0" fillId="2" borderId="1" xfId="0" applyFill="1" applyBorder="1"/>
    <xf numFmtId="0" fontId="14" fillId="0" borderId="0" xfId="3" applyAlignment="1" applyProtection="1"/>
    <xf numFmtId="0" fontId="0" fillId="3" borderId="1" xfId="0" applyFill="1" applyBorder="1"/>
    <xf numFmtId="0" fontId="16" fillId="0" borderId="0" xfId="0" applyFont="1" applyAlignment="1">
      <alignment vertical="center"/>
    </xf>
    <xf numFmtId="0" fontId="14" fillId="0" borderId="0" xfId="3" applyAlignment="1" applyProtection="1">
      <alignment horizontal="center"/>
    </xf>
    <xf numFmtId="0" fontId="10" fillId="0" borderId="0" xfId="0" applyFont="1"/>
    <xf numFmtId="0" fontId="12" fillId="0" borderId="0" xfId="0" applyFont="1"/>
    <xf numFmtId="0" fontId="6" fillId="0" borderId="0" xfId="0" applyFont="1" applyAlignment="1">
      <alignment horizontal="center"/>
    </xf>
    <xf numFmtId="0" fontId="8" fillId="0" borderId="0" xfId="0" applyFont="1" applyAlignment="1">
      <alignment horizontal="center"/>
    </xf>
    <xf numFmtId="0" fontId="9" fillId="0" borderId="0" xfId="0" applyFont="1"/>
    <xf numFmtId="0" fontId="6" fillId="0" borderId="0" xfId="0" applyFont="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5" fillId="0" borderId="0" xfId="0" applyFont="1" applyAlignment="1">
      <alignment horizontal="left"/>
    </xf>
    <xf numFmtId="0" fontId="0" fillId="0" borderId="0" xfId="0" applyAlignment="1">
      <alignment horizontal="right"/>
    </xf>
    <xf numFmtId="0" fontId="17" fillId="0" borderId="0" xfId="3" applyFont="1" applyAlignment="1" applyProtection="1">
      <alignment horizontal="left"/>
    </xf>
    <xf numFmtId="0" fontId="13" fillId="0" borderId="0" xfId="0" applyFont="1" applyAlignment="1">
      <alignment horizontal="center"/>
    </xf>
    <xf numFmtId="0" fontId="8" fillId="0" borderId="0" xfId="0" applyFont="1"/>
    <xf numFmtId="0" fontId="0" fillId="0" borderId="0" xfId="0" applyAlignment="1">
      <alignment horizontal="center"/>
    </xf>
    <xf numFmtId="0" fontId="13" fillId="0" borderId="0" xfId="0" applyFont="1" applyAlignment="1">
      <alignment horizontal="left"/>
    </xf>
    <xf numFmtId="0" fontId="31" fillId="0" borderId="0" xfId="0" applyFont="1"/>
    <xf numFmtId="0" fontId="11" fillId="0" borderId="0" xfId="0" applyFont="1" applyAlignment="1">
      <alignment horizontal="center" wrapText="1"/>
    </xf>
    <xf numFmtId="0" fontId="11" fillId="0" borderId="0" xfId="0" applyFont="1" applyAlignment="1">
      <alignment horizontal="center"/>
    </xf>
    <xf numFmtId="3" fontId="4" fillId="0" borderId="0" xfId="1" applyNumberFormat="1" applyFont="1" applyFill="1" applyBorder="1" applyAlignment="1" applyProtection="1">
      <alignment horizontal="right"/>
    </xf>
    <xf numFmtId="0" fontId="4" fillId="0" borderId="0" xfId="0" applyFont="1" applyAlignment="1">
      <alignment horizontal="center"/>
    </xf>
    <xf numFmtId="164" fontId="0" fillId="0" borderId="0" xfId="0" applyNumberFormat="1" applyAlignment="1">
      <alignment horizontal="right"/>
    </xf>
    <xf numFmtId="0" fontId="31" fillId="0" borderId="0" xfId="0" applyFont="1" applyAlignment="1">
      <alignment horizontal="left"/>
    </xf>
    <xf numFmtId="0" fontId="5" fillId="0" borderId="0" xfId="0" applyFont="1" applyAlignment="1">
      <alignment horizontal="center"/>
    </xf>
    <xf numFmtId="0" fontId="4" fillId="0" borderId="0" xfId="0" applyFont="1" applyAlignment="1">
      <alignment horizontal="left"/>
    </xf>
    <xf numFmtId="0" fontId="0" fillId="0" borderId="0" xfId="0" applyAlignment="1">
      <alignment vertical="center"/>
    </xf>
    <xf numFmtId="0" fontId="5"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7" fillId="0" borderId="0" xfId="0" applyFont="1" applyAlignment="1">
      <alignment horizontal="center"/>
    </xf>
    <xf numFmtId="167" fontId="32" fillId="0" borderId="0" xfId="6" applyNumberFormat="1" applyFont="1" applyBorder="1" applyAlignment="1" applyProtection="1">
      <alignment horizontal="left"/>
    </xf>
    <xf numFmtId="0" fontId="33" fillId="0" borderId="0" xfId="0" applyFont="1" applyAlignment="1">
      <alignment horizontal="center" vertical="top"/>
    </xf>
    <xf numFmtId="0" fontId="0" fillId="0" borderId="0" xfId="0" applyAlignment="1">
      <alignment horizontal="center" vertical="center" wrapText="1"/>
    </xf>
    <xf numFmtId="168" fontId="0" fillId="0" borderId="0" xfId="0" applyNumberFormat="1" applyAlignment="1">
      <alignment horizontal="right"/>
    </xf>
    <xf numFmtId="168" fontId="4" fillId="0" borderId="0" xfId="2" applyNumberFormat="1" applyFont="1" applyFill="1" applyBorder="1" applyAlignment="1" applyProtection="1">
      <alignment horizontal="right"/>
    </xf>
    <xf numFmtId="0" fontId="7" fillId="0" borderId="0" xfId="0" applyFont="1" applyAlignment="1">
      <alignment vertical="center"/>
    </xf>
    <xf numFmtId="0" fontId="31" fillId="0" borderId="0" xfId="0" applyFont="1" applyAlignment="1">
      <alignment vertical="center"/>
    </xf>
    <xf numFmtId="0" fontId="0" fillId="0" borderId="0" xfId="0" applyAlignment="1">
      <alignment vertical="center" wrapText="1"/>
    </xf>
    <xf numFmtId="3" fontId="4" fillId="0" borderId="0" xfId="1" applyNumberFormat="1" applyFont="1" applyFill="1" applyBorder="1" applyAlignment="1" applyProtection="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xf numFmtId="0" fontId="14" fillId="0" borderId="0" xfId="3" applyAlignment="1" applyProtection="1">
      <alignment vertical="top"/>
    </xf>
    <xf numFmtId="0" fontId="0" fillId="0" borderId="20" xfId="0" applyBorder="1"/>
    <xf numFmtId="0" fontId="0" fillId="0" borderId="18" xfId="0" applyBorder="1"/>
    <xf numFmtId="0" fontId="0" fillId="0" borderId="21" xfId="0" applyBorder="1"/>
    <xf numFmtId="0" fontId="20" fillId="0" borderId="0" xfId="3" applyFont="1" applyAlignment="1" applyProtection="1">
      <alignment horizontal="left"/>
    </xf>
    <xf numFmtId="0" fontId="21" fillId="0" borderId="0" xfId="0" applyFont="1" applyAlignment="1">
      <alignment vertic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3" xfId="0" applyBorder="1" applyProtection="1">
      <protection locked="0"/>
    </xf>
    <xf numFmtId="0" fontId="14" fillId="0" borderId="24" xfId="3" applyBorder="1" applyAlignment="1" applyProtection="1">
      <alignment vertical="top"/>
    </xf>
    <xf numFmtId="0" fontId="14" fillId="0" borderId="26" xfId="3" applyBorder="1" applyAlignment="1" applyProtection="1">
      <alignment vertical="top"/>
    </xf>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0" borderId="33" xfId="3" applyBorder="1" applyAlignment="1" applyProtection="1">
      <alignment vertical="top"/>
    </xf>
    <xf numFmtId="0" fontId="0" fillId="0" borderId="34" xfId="0" applyBorder="1"/>
    <xf numFmtId="0" fontId="0" fillId="0" borderId="35" xfId="0" applyBorder="1"/>
    <xf numFmtId="0" fontId="0" fillId="0" borderId="36" xfId="0" applyBorder="1"/>
    <xf numFmtId="0" fontId="35" fillId="8" borderId="0" xfId="0" applyFont="1" applyFill="1"/>
    <xf numFmtId="0" fontId="0" fillId="8" borderId="0" xfId="0" applyFill="1"/>
    <xf numFmtId="0" fontId="0" fillId="0" borderId="25" xfId="0" applyBorder="1" applyAlignment="1">
      <alignment wrapText="1"/>
    </xf>
    <xf numFmtId="0" fontId="0" fillId="0" borderId="0" xfId="0" applyAlignment="1">
      <alignment wrapText="1"/>
    </xf>
    <xf numFmtId="0" fontId="0" fillId="0" borderId="0" xfId="0" applyAlignment="1">
      <alignment horizontal="left"/>
    </xf>
    <xf numFmtId="0" fontId="6" fillId="0" borderId="25" xfId="0" applyFont="1" applyBorder="1"/>
    <xf numFmtId="0" fontId="14" fillId="0" borderId="25" xfId="3" applyBorder="1" applyAlignment="1" applyProtection="1">
      <alignment vertical="top"/>
    </xf>
    <xf numFmtId="0" fontId="0" fillId="0" borderId="25" xfId="0" applyBorder="1" applyAlignment="1">
      <alignment vertical="top"/>
    </xf>
    <xf numFmtId="0" fontId="0" fillId="0" borderId="0" xfId="0" applyAlignment="1" applyProtection="1">
      <alignment horizontal="left" wrapText="1"/>
      <protection locked="0"/>
    </xf>
    <xf numFmtId="0" fontId="0" fillId="0" borderId="24" xfId="0" applyBorder="1" applyAlignment="1">
      <alignment wrapText="1"/>
    </xf>
    <xf numFmtId="0" fontId="0" fillId="0" borderId="26" xfId="0" applyBorder="1" applyAlignment="1">
      <alignment wrapText="1"/>
    </xf>
    <xf numFmtId="0" fontId="0" fillId="0" borderId="23" xfId="0" applyBorder="1" applyAlignment="1">
      <alignment wrapText="1"/>
    </xf>
    <xf numFmtId="0" fontId="0" fillId="6" borderId="37" xfId="0" applyFill="1" applyBorder="1" applyAlignment="1" applyProtection="1">
      <alignment wrapText="1"/>
      <protection locked="0"/>
    </xf>
    <xf numFmtId="0" fontId="6" fillId="9" borderId="0" xfId="0" applyFont="1" applyFill="1"/>
    <xf numFmtId="0" fontId="0" fillId="9" borderId="0" xfId="0" applyFill="1"/>
    <xf numFmtId="0" fontId="6" fillId="10" borderId="0" xfId="0" applyFont="1" applyFill="1"/>
    <xf numFmtId="0" fontId="0" fillId="10" borderId="0" xfId="0" applyFill="1"/>
    <xf numFmtId="0" fontId="0" fillId="9" borderId="0" xfId="0" applyFill="1" applyAlignment="1">
      <alignment wrapText="1"/>
    </xf>
    <xf numFmtId="0" fontId="6" fillId="11" borderId="6" xfId="0" applyFont="1" applyFill="1" applyBorder="1" applyAlignment="1">
      <alignment horizontal="center"/>
    </xf>
    <xf numFmtId="0" fontId="6" fillId="11" borderId="38" xfId="0" applyFont="1" applyFill="1" applyBorder="1" applyAlignment="1">
      <alignment horizontal="center"/>
    </xf>
    <xf numFmtId="0" fontId="6" fillId="7" borderId="6" xfId="0" applyFont="1" applyFill="1" applyBorder="1" applyAlignment="1">
      <alignment horizontal="center"/>
    </xf>
    <xf numFmtId="0" fontId="6" fillId="7" borderId="38" xfId="0" applyFont="1" applyFill="1" applyBorder="1" applyAlignment="1">
      <alignment horizontal="center"/>
    </xf>
    <xf numFmtId="0" fontId="6" fillId="12" borderId="6" xfId="0" applyFont="1" applyFill="1" applyBorder="1" applyAlignment="1">
      <alignment horizontal="center"/>
    </xf>
    <xf numFmtId="0" fontId="6" fillId="12" borderId="38" xfId="0" applyFont="1" applyFill="1" applyBorder="1" applyAlignment="1">
      <alignment horizontal="center"/>
    </xf>
    <xf numFmtId="0" fontId="0" fillId="10" borderId="0" xfId="0" applyFill="1" applyAlignment="1">
      <alignment wrapText="1"/>
    </xf>
    <xf numFmtId="0" fontId="14" fillId="10" borderId="0" xfId="3" applyFill="1" applyBorder="1" applyAlignment="1" applyProtection="1">
      <alignment vertical="top"/>
    </xf>
    <xf numFmtId="0" fontId="6" fillId="11" borderId="7" xfId="0" applyFont="1" applyFill="1" applyBorder="1" applyAlignment="1">
      <alignment horizontal="center"/>
    </xf>
    <xf numFmtId="0" fontId="0" fillId="0" borderId="39" xfId="0" applyBorder="1"/>
    <xf numFmtId="3" fontId="0" fillId="6" borderId="1" xfId="0" applyNumberFormat="1" applyFill="1" applyBorder="1" applyAlignment="1" applyProtection="1">
      <alignment horizontal="left" wrapText="1"/>
      <protection locked="0"/>
    </xf>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49" fontId="2" fillId="0" borderId="40" xfId="0" applyNumberFormat="1" applyFont="1" applyBorder="1" applyAlignment="1">
      <alignment vertical="center"/>
    </xf>
    <xf numFmtId="0" fontId="1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center" vertical="center"/>
    </xf>
    <xf numFmtId="0" fontId="31"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 fillId="0" borderId="0" xfId="0" applyFont="1" applyAlignment="1">
      <alignment vertical="center"/>
    </xf>
    <xf numFmtId="0" fontId="14" fillId="0" borderId="0" xfId="3" applyBorder="1" applyAlignment="1" applyProtection="1"/>
    <xf numFmtId="0" fontId="21" fillId="0" borderId="0" xfId="0" applyFont="1"/>
    <xf numFmtId="0" fontId="0" fillId="14" borderId="0" xfId="0" applyFill="1" applyAlignment="1">
      <alignment vertical="center"/>
    </xf>
    <xf numFmtId="0" fontId="5" fillId="0" borderId="0" xfId="0" applyFont="1" applyAlignment="1">
      <alignment vertical="top"/>
    </xf>
    <xf numFmtId="0" fontId="28" fillId="0" borderId="0" xfId="0" applyFont="1" applyAlignment="1">
      <alignment horizontal="left"/>
    </xf>
    <xf numFmtId="41" fontId="10" fillId="0" borderId="9" xfId="0" applyNumberFormat="1" applyFont="1" applyBorder="1" applyAlignment="1">
      <alignment vertical="center"/>
    </xf>
    <xf numFmtId="0" fontId="28"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41" fontId="10" fillId="0" borderId="1" xfId="0" applyNumberFormat="1" applyFont="1" applyBorder="1" applyAlignment="1">
      <alignment vertical="center"/>
    </xf>
    <xf numFmtId="41" fontId="10" fillId="0" borderId="11" xfId="0" applyNumberFormat="1" applyFont="1" applyBorder="1" applyAlignment="1">
      <alignment vertical="center"/>
    </xf>
    <xf numFmtId="41" fontId="10" fillId="2" borderId="1" xfId="0" applyNumberFormat="1" applyFont="1" applyFill="1" applyBorder="1" applyAlignment="1" applyProtection="1">
      <alignment vertical="center"/>
      <protection locked="0"/>
    </xf>
    <xf numFmtId="0" fontId="9" fillId="0" borderId="0" xfId="0" applyFont="1" applyAlignment="1">
      <alignment horizontal="center" vertical="center"/>
    </xf>
    <xf numFmtId="41" fontId="10" fillId="0" borderId="0" xfId="0" applyNumberFormat="1" applyFont="1" applyAlignment="1" applyProtection="1">
      <alignment horizontal="center" vertical="center"/>
      <protection locked="0"/>
    </xf>
    <xf numFmtId="0" fontId="0" fillId="0" borderId="0" xfId="0" applyProtection="1">
      <protection locked="0"/>
    </xf>
    <xf numFmtId="0" fontId="21" fillId="0" borderId="0" xfId="0" applyFont="1" applyAlignment="1">
      <alignment wrapText="1"/>
    </xf>
    <xf numFmtId="171" fontId="0" fillId="0" borderId="45" xfId="0" applyNumberFormat="1" applyBorder="1" applyAlignment="1">
      <alignment vertical="center" wrapText="1"/>
    </xf>
    <xf numFmtId="169" fontId="0" fillId="0" borderId="45" xfId="0" applyNumberFormat="1" applyBorder="1" applyAlignment="1">
      <alignment vertical="center" wrapText="1"/>
    </xf>
    <xf numFmtId="169" fontId="2" fillId="13" borderId="42" xfId="0" applyNumberFormat="1" applyFont="1" applyFill="1" applyBorder="1" applyAlignment="1">
      <alignment horizontal="right" vertical="center"/>
    </xf>
    <xf numFmtId="171" fontId="0" fillId="0" borderId="45" xfId="0" applyNumberFormat="1" applyBorder="1" applyAlignment="1">
      <alignment horizontal="right" vertical="center" wrapText="1"/>
    </xf>
    <xf numFmtId="169" fontId="0" fillId="0" borderId="45" xfId="0" applyNumberFormat="1" applyBorder="1" applyAlignment="1">
      <alignment horizontal="right" vertical="center" wrapText="1"/>
    </xf>
    <xf numFmtId="0" fontId="0" fillId="0" borderId="48" xfId="0" applyBorder="1" applyAlignment="1">
      <alignment horizontal="right" vertical="center" wrapText="1"/>
    </xf>
    <xf numFmtId="0" fontId="0" fillId="0" borderId="0" xfId="0" applyAlignment="1">
      <alignment horizontal="right" vertical="center" wrapText="1"/>
    </xf>
    <xf numFmtId="0" fontId="0" fillId="0" borderId="45" xfId="0" applyBorder="1" applyAlignment="1">
      <alignment horizontal="right" vertical="center" wrapText="1"/>
    </xf>
    <xf numFmtId="49" fontId="0" fillId="0" borderId="0" xfId="0" applyNumberFormat="1" applyAlignment="1">
      <alignment horizontal="center" vertical="center"/>
    </xf>
    <xf numFmtId="169" fontId="0" fillId="0" borderId="42" xfId="0" applyNumberFormat="1" applyBorder="1" applyAlignment="1">
      <alignment vertical="center" wrapText="1"/>
    </xf>
    <xf numFmtId="169" fontId="2" fillId="0" borderId="42" xfId="0" applyNumberFormat="1" applyFont="1" applyBorder="1" applyAlignment="1">
      <alignment vertical="center" wrapText="1"/>
    </xf>
    <xf numFmtId="1" fontId="0" fillId="0" borderId="42" xfId="0" applyNumberFormat="1" applyBorder="1" applyAlignment="1">
      <alignment vertical="center" wrapText="1"/>
    </xf>
    <xf numFmtId="0" fontId="2" fillId="0" borderId="0" xfId="0" applyFont="1" applyAlignment="1">
      <alignment horizontal="left"/>
    </xf>
    <xf numFmtId="0" fontId="2" fillId="0" borderId="0" xfId="8" applyAlignment="1" applyProtection="1">
      <alignment vertical="center"/>
      <protection locked="0"/>
    </xf>
    <xf numFmtId="0" fontId="6" fillId="0" borderId="0" xfId="8" applyFont="1" applyAlignment="1">
      <alignment vertical="center"/>
    </xf>
    <xf numFmtId="0" fontId="8" fillId="0" borderId="0" xfId="8" applyFont="1" applyAlignment="1">
      <alignment horizontal="left" vertical="center"/>
    </xf>
    <xf numFmtId="0" fontId="8" fillId="0" borderId="0" xfId="8" applyFont="1" applyAlignment="1">
      <alignment horizontal="center" vertical="center"/>
    </xf>
    <xf numFmtId="0" fontId="5" fillId="0" borderId="0" xfId="8" applyFont="1" applyAlignment="1">
      <alignment vertical="center"/>
    </xf>
    <xf numFmtId="0" fontId="2" fillId="0" borderId="0" xfId="8" applyAlignment="1">
      <alignment vertical="center"/>
    </xf>
    <xf numFmtId="166" fontId="6" fillId="0" borderId="0" xfId="8" applyNumberFormat="1" applyFont="1" applyAlignment="1">
      <alignment horizontal="right" vertical="center"/>
    </xf>
    <xf numFmtId="0" fontId="10" fillId="0" borderId="0" xfId="8" applyFont="1" applyAlignment="1">
      <alignment vertical="center"/>
    </xf>
    <xf numFmtId="0" fontId="6" fillId="0" borderId="0" xfId="8" applyFont="1" applyAlignment="1">
      <alignment horizontal="center" vertical="center"/>
    </xf>
    <xf numFmtId="0" fontId="13" fillId="0" borderId="0" xfId="8" applyFont="1" applyAlignment="1">
      <alignment vertical="top"/>
    </xf>
    <xf numFmtId="22" fontId="2" fillId="0" borderId="0" xfId="8" applyNumberFormat="1" applyAlignment="1">
      <alignment vertical="center"/>
    </xf>
    <xf numFmtId="0" fontId="2" fillId="0" borderId="0" xfId="8" applyAlignment="1">
      <alignment horizontal="left" vertical="center" indent="2"/>
    </xf>
    <xf numFmtId="0" fontId="2" fillId="6" borderId="65" xfId="8" applyFill="1" applyBorder="1" applyAlignment="1" applyProtection="1">
      <alignment vertical="center" wrapText="1"/>
      <protection locked="0"/>
    </xf>
    <xf numFmtId="169" fontId="2" fillId="6" borderId="65" xfId="8" applyNumberForma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2" fillId="0" borderId="0" xfId="9" applyAlignment="1">
      <alignment vertical="center"/>
    </xf>
    <xf numFmtId="44" fontId="2" fillId="0" borderId="0" xfId="9" applyNumberFormat="1" applyAlignment="1">
      <alignment vertical="center"/>
    </xf>
    <xf numFmtId="0" fontId="6" fillId="0" borderId="9" xfId="3" applyFont="1" applyFill="1" applyBorder="1" applyAlignment="1" applyProtection="1">
      <alignment horizontal="center" vertical="center"/>
      <protection locked="0"/>
    </xf>
    <xf numFmtId="0" fontId="13" fillId="0" borderId="0" xfId="9" applyFont="1" applyAlignment="1">
      <alignment vertical="center"/>
    </xf>
    <xf numFmtId="0" fontId="4" fillId="0" borderId="0" xfId="9" applyFont="1" applyAlignment="1">
      <alignment horizontal="center" vertical="center"/>
    </xf>
    <xf numFmtId="49" fontId="2" fillId="6" borderId="65" xfId="8" applyNumberFormat="1" applyFill="1" applyBorder="1" applyAlignment="1" applyProtection="1">
      <alignment vertical="center" wrapText="1"/>
      <protection locked="0"/>
    </xf>
    <xf numFmtId="0" fontId="2" fillId="0" borderId="0" xfId="9" applyAlignment="1" applyProtection="1">
      <alignment vertical="center" wrapText="1"/>
      <protection locked="0"/>
    </xf>
    <xf numFmtId="168" fontId="2" fillId="6" borderId="65" xfId="8" applyNumberFormat="1" applyFill="1" applyBorder="1" applyAlignment="1" applyProtection="1">
      <alignment vertical="center" wrapText="1"/>
      <protection locked="0"/>
    </xf>
    <xf numFmtId="3" fontId="2" fillId="6" borderId="65" xfId="8" applyNumberFormat="1" applyFill="1" applyBorder="1" applyAlignment="1" applyProtection="1">
      <alignment vertical="center" wrapText="1"/>
      <protection locked="0"/>
    </xf>
    <xf numFmtId="3" fontId="2" fillId="6" borderId="65" xfId="9" applyNumberFormat="1" applyFill="1" applyBorder="1" applyAlignment="1" applyProtection="1">
      <alignment vertical="center" wrapText="1"/>
      <protection locked="0"/>
    </xf>
    <xf numFmtId="49" fontId="2" fillId="6" borderId="65" xfId="9" applyNumberFormat="1" applyFill="1" applyBorder="1" applyAlignment="1" applyProtection="1">
      <alignment vertical="center" wrapText="1"/>
      <protection locked="0"/>
    </xf>
    <xf numFmtId="0" fontId="2" fillId="0" borderId="0" xfId="9" applyAlignment="1">
      <alignment vertical="center" wrapText="1"/>
    </xf>
    <xf numFmtId="166" fontId="2" fillId="6" borderId="65" xfId="8" applyNumberFormat="1" applyFill="1" applyBorder="1" applyAlignment="1" applyProtection="1">
      <alignment vertical="center" wrapText="1"/>
      <protection locked="0"/>
    </xf>
    <xf numFmtId="170" fontId="2" fillId="0" borderId="65" xfId="9" applyNumberFormat="1" applyBorder="1" applyAlignment="1">
      <alignment vertical="center" wrapText="1"/>
    </xf>
    <xf numFmtId="0" fontId="2" fillId="0" borderId="63" xfId="9" applyBorder="1" applyAlignment="1">
      <alignment vertical="center" wrapText="1"/>
    </xf>
    <xf numFmtId="0" fontId="18" fillId="0" borderId="0" xfId="9" applyFont="1" applyAlignment="1">
      <alignment vertical="center"/>
    </xf>
    <xf numFmtId="169" fontId="2" fillId="6" borderId="65" xfId="8" applyNumberFormat="1" applyFill="1" applyBorder="1" applyAlignment="1" applyProtection="1">
      <alignment vertical="center" wrapText="1"/>
      <protection locked="0"/>
    </xf>
    <xf numFmtId="170" fontId="2" fillId="6" borderId="65" xfId="9" applyNumberFormat="1" applyFill="1" applyBorder="1" applyAlignment="1" applyProtection="1">
      <alignment vertical="center" wrapText="1"/>
      <protection locked="0"/>
    </xf>
    <xf numFmtId="0" fontId="2" fillId="0" borderId="64" xfId="9" applyBorder="1" applyAlignment="1">
      <alignment vertical="center" wrapText="1"/>
    </xf>
    <xf numFmtId="170" fontId="2" fillId="0" borderId="66" xfId="9" applyNumberFormat="1" applyBorder="1" applyAlignment="1">
      <alignment vertical="center" wrapText="1"/>
    </xf>
    <xf numFmtId="170" fontId="2" fillId="0" borderId="67" xfId="9" applyNumberFormat="1" applyBorder="1" applyAlignment="1">
      <alignment vertical="center" wrapText="1"/>
    </xf>
    <xf numFmtId="170" fontId="2" fillId="0" borderId="68" xfId="9" applyNumberFormat="1" applyBorder="1" applyAlignment="1">
      <alignment vertical="center" wrapText="1"/>
    </xf>
    <xf numFmtId="170" fontId="2" fillId="0" borderId="0" xfId="9" applyNumberFormat="1" applyAlignment="1">
      <alignment vertical="center"/>
    </xf>
    <xf numFmtId="0" fontId="2" fillId="18" borderId="0" xfId="9" applyFill="1" applyAlignment="1">
      <alignment vertical="center"/>
    </xf>
    <xf numFmtId="0" fontId="2" fillId="18" borderId="0" xfId="9" applyFill="1" applyAlignment="1">
      <alignment horizontal="right" vertical="center"/>
    </xf>
    <xf numFmtId="0" fontId="2" fillId="18" borderId="0" xfId="9" applyFill="1" applyAlignment="1">
      <alignment vertical="center" wrapText="1"/>
    </xf>
    <xf numFmtId="0" fontId="0" fillId="18" borderId="0" xfId="0" applyFill="1" applyAlignment="1">
      <alignment vertical="center"/>
    </xf>
    <xf numFmtId="44" fontId="2" fillId="0" borderId="0" xfId="2" applyFill="1" applyAlignment="1">
      <alignment vertical="center"/>
    </xf>
    <xf numFmtId="0" fontId="22" fillId="0" borderId="0" xfId="7" applyFont="1" applyAlignment="1">
      <alignment vertical="center"/>
    </xf>
    <xf numFmtId="0" fontId="0" fillId="0" borderId="45" xfId="0"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42" fillId="0" borderId="0" xfId="0" applyFont="1" applyAlignment="1">
      <alignment vertical="center"/>
    </xf>
    <xf numFmtId="14" fontId="0" fillId="0" borderId="0" xfId="0" applyNumberFormat="1" applyAlignment="1">
      <alignment vertical="center"/>
    </xf>
    <xf numFmtId="0" fontId="39" fillId="0" borderId="0" xfId="0" applyFont="1" applyAlignment="1">
      <alignment vertical="center"/>
    </xf>
    <xf numFmtId="49" fontId="41" fillId="0" borderId="46" xfId="0" applyNumberFormat="1" applyFont="1" applyBorder="1" applyAlignment="1">
      <alignment vertical="center"/>
    </xf>
    <xf numFmtId="0" fontId="41" fillId="0" borderId="46" xfId="0" applyFont="1" applyBorder="1" applyAlignment="1">
      <alignment horizontal="right" vertical="center"/>
    </xf>
    <xf numFmtId="0" fontId="41" fillId="0" borderId="46" xfId="0" applyFont="1" applyBorder="1" applyAlignment="1">
      <alignment vertical="center"/>
    </xf>
    <xf numFmtId="0" fontId="30" fillId="0" borderId="38" xfId="0" applyFont="1" applyBorder="1" applyAlignment="1">
      <alignment vertical="center" wrapText="1"/>
    </xf>
    <xf numFmtId="166" fontId="0" fillId="0" borderId="42" xfId="0" applyNumberFormat="1" applyBorder="1" applyAlignment="1">
      <alignment vertical="center"/>
    </xf>
    <xf numFmtId="0" fontId="0" fillId="6" borderId="42" xfId="0" applyFill="1" applyBorder="1" applyAlignment="1" applyProtection="1">
      <alignment vertical="center" wrapText="1"/>
      <protection locked="0"/>
    </xf>
    <xf numFmtId="166" fontId="0" fillId="6" borderId="42" xfId="0" applyNumberFormat="1" applyFill="1" applyBorder="1" applyAlignment="1" applyProtection="1">
      <alignment vertical="center"/>
      <protection locked="0"/>
    </xf>
    <xf numFmtId="166" fontId="0" fillId="0" borderId="45" xfId="0" applyNumberFormat="1" applyBorder="1" applyAlignment="1">
      <alignment vertical="center"/>
    </xf>
    <xf numFmtId="0" fontId="0" fillId="6" borderId="45" xfId="0" applyFill="1" applyBorder="1" applyAlignment="1" applyProtection="1">
      <alignment vertical="center" wrapText="1"/>
      <protection locked="0"/>
    </xf>
    <xf numFmtId="166" fontId="30" fillId="0" borderId="9" xfId="0" applyNumberFormat="1" applyFont="1" applyBorder="1" applyAlignment="1">
      <alignment vertical="center"/>
    </xf>
    <xf numFmtId="0" fontId="0" fillId="6" borderId="9" xfId="0" applyFill="1" applyBorder="1" applyAlignment="1" applyProtection="1">
      <alignment vertical="center" wrapText="1"/>
      <protection locked="0"/>
    </xf>
    <xf numFmtId="0" fontId="26" fillId="0" borderId="0" xfId="0" applyFont="1" applyAlignment="1">
      <alignment vertical="center"/>
    </xf>
    <xf numFmtId="166" fontId="30" fillId="6" borderId="9" xfId="0" applyNumberFormat="1" applyFont="1" applyFill="1" applyBorder="1" applyAlignment="1" applyProtection="1">
      <alignment vertical="center"/>
      <protection locked="0"/>
    </xf>
    <xf numFmtId="0" fontId="4" fillId="0" borderId="9" xfId="0" applyFont="1" applyBorder="1" applyAlignment="1">
      <alignment vertical="center"/>
    </xf>
    <xf numFmtId="166" fontId="40" fillId="0" borderId="9" xfId="0" applyNumberFormat="1" applyFont="1" applyBorder="1" applyAlignment="1">
      <alignment vertical="center"/>
    </xf>
    <xf numFmtId="166" fontId="0" fillId="0" borderId="46" xfId="0" applyNumberFormat="1" applyBorder="1" applyAlignment="1">
      <alignment vertical="center"/>
    </xf>
    <xf numFmtId="0" fontId="0" fillId="0" borderId="46" xfId="0" applyBorder="1" applyAlignment="1" applyProtection="1">
      <alignment vertical="center" wrapText="1"/>
      <protection locked="0"/>
    </xf>
    <xf numFmtId="0" fontId="2" fillId="0" borderId="0" xfId="0" applyFont="1" applyAlignment="1">
      <alignment vertical="center"/>
    </xf>
    <xf numFmtId="0" fontId="2" fillId="0" borderId="0" xfId="0" applyFont="1"/>
    <xf numFmtId="42" fontId="4" fillId="0" borderId="0" xfId="1" applyNumberFormat="1" applyFont="1" applyFill="1" applyBorder="1" applyAlignment="1" applyProtection="1">
      <alignment horizontal="right" vertical="center"/>
    </xf>
    <xf numFmtId="0" fontId="0" fillId="0" borderId="0" xfId="0" applyAlignment="1">
      <alignment horizontal="left" vertical="center"/>
    </xf>
    <xf numFmtId="0" fontId="4" fillId="0" borderId="0" xfId="0" applyFont="1" applyAlignment="1">
      <alignment horizontal="left" vertical="center"/>
    </xf>
    <xf numFmtId="42" fontId="4" fillId="0" borderId="0" xfId="2" applyNumberFormat="1" applyFont="1" applyFill="1" applyBorder="1" applyAlignment="1" applyProtection="1">
      <alignment horizontal="left" vertical="center"/>
    </xf>
    <xf numFmtId="166" fontId="0" fillId="0" borderId="0" xfId="0" applyNumberFormat="1" applyAlignment="1">
      <alignment horizontal="right" vertical="center" wrapText="1"/>
    </xf>
    <xf numFmtId="0" fontId="0" fillId="0" borderId="2" xfId="0" applyBorder="1" applyAlignment="1">
      <alignment vertical="center"/>
    </xf>
    <xf numFmtId="168" fontId="0" fillId="0" borderId="0" xfId="0" applyNumberFormat="1" applyAlignment="1">
      <alignment horizontal="right" vertical="center"/>
    </xf>
    <xf numFmtId="0" fontId="26" fillId="0" borderId="0" xfId="0" applyFont="1" applyAlignment="1">
      <alignment vertical="center" wrapText="1"/>
    </xf>
    <xf numFmtId="0" fontId="30" fillId="0" borderId="0" xfId="0" applyFont="1" applyAlignment="1">
      <alignment horizontal="right" vertical="center" wrapText="1"/>
    </xf>
    <xf numFmtId="0" fontId="0" fillId="0" borderId="38" xfId="0"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34" fillId="0" borderId="0" xfId="0" applyFont="1" applyAlignment="1">
      <alignment horizontal="center"/>
    </xf>
    <xf numFmtId="0" fontId="14" fillId="0" borderId="25" xfId="3" applyBorder="1" applyAlignment="1" applyProtection="1">
      <alignment horizontal="center" vertical="center"/>
    </xf>
    <xf numFmtId="49" fontId="10" fillId="2" borderId="1" xfId="0" applyNumberFormat="1" applyFont="1" applyFill="1" applyBorder="1" applyAlignment="1" applyProtection="1">
      <alignment vertical="center" wrapText="1"/>
      <protection locked="0"/>
    </xf>
    <xf numFmtId="41" fontId="10" fillId="0" borderId="10" xfId="0" applyNumberFormat="1" applyFont="1" applyBorder="1" applyAlignment="1">
      <alignment vertical="center"/>
    </xf>
    <xf numFmtId="41" fontId="10" fillId="2" borderId="12" xfId="0" applyNumberFormat="1" applyFont="1" applyFill="1" applyBorder="1" applyAlignment="1" applyProtection="1">
      <alignment vertical="center"/>
      <protection locked="0"/>
    </xf>
    <xf numFmtId="0" fontId="10" fillId="0" borderId="1" xfId="0" applyFont="1" applyBorder="1" applyAlignment="1">
      <alignment horizontal="left" vertical="center"/>
    </xf>
    <xf numFmtId="41" fontId="10" fillId="0" borderId="5" xfId="0" applyNumberFormat="1" applyFont="1" applyBorder="1" applyAlignment="1">
      <alignment vertical="center"/>
    </xf>
    <xf numFmtId="0" fontId="5" fillId="19" borderId="1" xfId="0" applyFont="1" applyFill="1" applyBorder="1" applyAlignment="1" applyProtection="1">
      <alignment horizontal="center" vertical="center" wrapText="1"/>
      <protection locked="0"/>
    </xf>
    <xf numFmtId="0" fontId="2" fillId="0" borderId="13" xfId="0" applyFont="1" applyBorder="1" applyAlignment="1">
      <alignment horizontal="left"/>
    </xf>
    <xf numFmtId="49" fontId="0" fillId="0" borderId="0" xfId="0" applyNumberFormat="1" applyAlignment="1">
      <alignment vertical="top" wrapText="1"/>
    </xf>
    <xf numFmtId="41" fontId="10" fillId="2" borderId="10" xfId="0" applyNumberFormat="1" applyFont="1" applyFill="1" applyBorder="1" applyAlignment="1" applyProtection="1">
      <alignment vertical="center"/>
      <protection locked="0"/>
    </xf>
    <xf numFmtId="38" fontId="10" fillId="2" borderId="12" xfId="0" applyNumberFormat="1" applyFont="1" applyFill="1" applyBorder="1" applyAlignment="1" applyProtection="1">
      <alignment vertical="center"/>
      <protection locked="0"/>
    </xf>
    <xf numFmtId="0" fontId="2" fillId="0" borderId="0" xfId="0" applyFont="1" applyAlignment="1">
      <alignment horizontal="right" vertical="center"/>
    </xf>
    <xf numFmtId="41" fontId="10" fillId="13" borderId="12" xfId="0" applyNumberFormat="1" applyFont="1" applyFill="1" applyBorder="1" applyAlignment="1">
      <alignment vertical="center"/>
    </xf>
    <xf numFmtId="41" fontId="10" fillId="13" borderId="1" xfId="0" applyNumberFormat="1" applyFont="1" applyFill="1" applyBorder="1" applyAlignment="1">
      <alignment vertical="center"/>
    </xf>
    <xf numFmtId="0" fontId="4" fillId="0" borderId="0" xfId="0" applyFont="1" applyAlignment="1">
      <alignment horizontal="right" vertical="center"/>
    </xf>
    <xf numFmtId="0" fontId="2" fillId="0" borderId="45" xfId="0" applyFont="1" applyBorder="1" applyAlignment="1">
      <alignment horizontal="right" vertical="center" wrapText="1"/>
    </xf>
    <xf numFmtId="0" fontId="35" fillId="8" borderId="45" xfId="0" applyFont="1" applyFill="1" applyBorder="1" applyAlignment="1">
      <alignment horizontal="right" vertical="center" wrapText="1"/>
    </xf>
    <xf numFmtId="0" fontId="30" fillId="0" borderId="9" xfId="0" applyFont="1" applyBorder="1" applyAlignment="1">
      <alignment horizontal="center" vertical="center" wrapText="1"/>
    </xf>
    <xf numFmtId="0" fontId="30" fillId="0" borderId="9" xfId="0" applyFont="1" applyBorder="1" applyAlignment="1">
      <alignment horizontal="center" vertical="center"/>
    </xf>
    <xf numFmtId="0" fontId="30" fillId="0" borderId="38" xfId="0" applyFont="1" applyBorder="1" applyAlignment="1">
      <alignment horizontal="center" vertical="center"/>
    </xf>
    <xf numFmtId="0" fontId="2" fillId="0" borderId="0" xfId="0" applyFont="1" applyAlignment="1">
      <alignment horizontal="center"/>
    </xf>
    <xf numFmtId="0" fontId="6" fillId="0" borderId="3" xfId="0" applyFont="1" applyBorder="1" applyAlignment="1">
      <alignment horizontal="center"/>
    </xf>
    <xf numFmtId="0" fontId="2" fillId="0" borderId="0" xfId="0" applyFont="1" applyAlignment="1">
      <alignment horizontal="center" vertical="center"/>
    </xf>
    <xf numFmtId="0" fontId="2" fillId="14" borderId="0" xfId="0" applyFont="1" applyFill="1" applyAlignment="1">
      <alignment vertical="center"/>
    </xf>
    <xf numFmtId="168" fontId="2" fillId="0" borderId="0" xfId="0" applyNumberFormat="1" applyFont="1" applyAlignment="1">
      <alignment horizontal="center" vertical="center"/>
    </xf>
    <xf numFmtId="1" fontId="2" fillId="0" borderId="0" xfId="0" applyNumberFormat="1" applyFont="1" applyAlignment="1">
      <alignment horizontal="center" vertical="center"/>
    </xf>
    <xf numFmtId="3" fontId="2" fillId="0" borderId="0" xfId="0" applyNumberFormat="1" applyFont="1" applyAlignment="1">
      <alignment horizontal="center"/>
    </xf>
    <xf numFmtId="164" fontId="2" fillId="0" borderId="0" xfId="1" applyNumberFormat="1" applyFont="1" applyFill="1" applyBorder="1" applyAlignment="1" applyProtection="1">
      <alignment horizontal="left" vertical="center"/>
    </xf>
    <xf numFmtId="0" fontId="2" fillId="0" borderId="0" xfId="0" applyFont="1" applyAlignment="1">
      <alignment horizontal="left" vertical="center"/>
    </xf>
    <xf numFmtId="164" fontId="2" fillId="0" borderId="0" xfId="1" applyNumberFormat="1" applyFont="1" applyFill="1" applyBorder="1" applyAlignment="1" applyProtection="1">
      <alignment horizontal="right" vertical="center"/>
    </xf>
    <xf numFmtId="0" fontId="6" fillId="0" borderId="0" xfId="0" applyFont="1" applyAlignment="1">
      <alignment horizontal="right"/>
    </xf>
    <xf numFmtId="0" fontId="6" fillId="0" borderId="0" xfId="0" applyFont="1" applyAlignment="1">
      <alignment horizontal="right" vertical="center"/>
    </xf>
    <xf numFmtId="0" fontId="6" fillId="0" borderId="47" xfId="0" applyFont="1" applyBorder="1"/>
    <xf numFmtId="168" fontId="2" fillId="0" borderId="0" xfId="0" applyNumberFormat="1" applyFont="1"/>
    <xf numFmtId="1" fontId="2" fillId="0" borderId="0" xfId="0" applyNumberFormat="1" applyFont="1" applyAlignment="1">
      <alignment horizontal="left"/>
    </xf>
    <xf numFmtId="0" fontId="2" fillId="6" borderId="0" xfId="0" applyFont="1" applyFill="1"/>
    <xf numFmtId="0" fontId="2" fillId="0" borderId="0" xfId="0" applyFont="1" applyAlignment="1">
      <alignment wrapText="1"/>
    </xf>
    <xf numFmtId="0" fontId="2" fillId="0" borderId="17"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49" xfId="0" applyFont="1" applyBorder="1" applyAlignment="1">
      <alignment horizontal="left"/>
    </xf>
    <xf numFmtId="0" fontId="2" fillId="0" borderId="57" xfId="0" applyFont="1" applyBorder="1" applyAlignment="1">
      <alignment horizontal="left"/>
    </xf>
    <xf numFmtId="0" fontId="2" fillId="0" borderId="25"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2" fillId="0" borderId="0" xfId="1" applyNumberFormat="1" applyFont="1" applyFill="1" applyBorder="1" applyAlignment="1" applyProtection="1">
      <alignment horizontal="right"/>
    </xf>
    <xf numFmtId="164" fontId="2" fillId="0" borderId="2" xfId="1" applyNumberFormat="1" applyFont="1" applyFill="1" applyBorder="1" applyAlignment="1" applyProtection="1">
      <alignment horizontal="right"/>
    </xf>
    <xf numFmtId="164" fontId="2" fillId="0" borderId="0" xfId="0" applyNumberFormat="1" applyFont="1"/>
    <xf numFmtId="0" fontId="10" fillId="0" borderId="0" xfId="0" applyFont="1" applyAlignment="1">
      <alignment horizontal="center"/>
    </xf>
    <xf numFmtId="0" fontId="10" fillId="0" borderId="0" xfId="0" applyFont="1" applyAlignment="1">
      <alignment horizontal="center" vertical="center"/>
    </xf>
    <xf numFmtId="3" fontId="2" fillId="0" borderId="0" xfId="1" applyNumberFormat="1" applyFont="1" applyFill="1" applyBorder="1" applyAlignment="1" applyProtection="1">
      <alignment horizontal="right"/>
    </xf>
    <xf numFmtId="0" fontId="2" fillId="0" borderId="0" xfId="0" applyFont="1" applyAlignment="1">
      <alignment horizontal="center" vertical="top"/>
    </xf>
    <xf numFmtId="3" fontId="2" fillId="0" borderId="0" xfId="1" applyNumberFormat="1" applyFont="1" applyFill="1" applyBorder="1" applyAlignment="1" applyProtection="1">
      <alignment horizontal="right" vertical="center"/>
    </xf>
    <xf numFmtId="3" fontId="2" fillId="0" borderId="0" xfId="1" applyNumberFormat="1" applyFont="1" applyFill="1" applyBorder="1" applyAlignment="1" applyProtection="1"/>
    <xf numFmtId="0" fontId="2" fillId="6" borderId="1" xfId="0" applyFont="1" applyFill="1" applyBorder="1" applyAlignment="1">
      <alignment horizontal="center" vertical="center"/>
    </xf>
    <xf numFmtId="0" fontId="2" fillId="0" borderId="5" xfId="0" applyFont="1" applyBorder="1" applyAlignment="1">
      <alignment vertical="center"/>
    </xf>
    <xf numFmtId="0" fontId="2" fillId="9" borderId="0" xfId="0" applyFont="1" applyFill="1" applyAlignment="1">
      <alignment textRotation="90"/>
    </xf>
    <xf numFmtId="0" fontId="2" fillId="0" borderId="20" xfId="0" applyFont="1" applyBorder="1"/>
    <xf numFmtId="0" fontId="2" fillId="0" borderId="18" xfId="0" applyFont="1" applyBorder="1"/>
    <xf numFmtId="0" fontId="2" fillId="0" borderId="0" xfId="7" applyFont="1" applyAlignment="1">
      <alignment vertical="center"/>
    </xf>
    <xf numFmtId="166" fontId="2" fillId="0" borderId="46" xfId="5" applyNumberFormat="1" applyFont="1" applyBorder="1" applyAlignment="1">
      <alignment vertical="center" wrapText="1"/>
    </xf>
    <xf numFmtId="0" fontId="2" fillId="0" borderId="0" xfId="0" quotePrefix="1" applyFont="1"/>
    <xf numFmtId="0" fontId="2" fillId="5" borderId="1" xfId="0" applyFont="1" applyFill="1" applyBorder="1" applyAlignment="1">
      <alignment horizontal="center"/>
    </xf>
    <xf numFmtId="0" fontId="2" fillId="8" borderId="0" xfId="0" applyFont="1" applyFill="1"/>
    <xf numFmtId="0" fontId="2" fillId="15" borderId="0" xfId="0" applyFont="1" applyFill="1"/>
    <xf numFmtId="0" fontId="2" fillId="14" borderId="0" xfId="0" applyFont="1" applyFill="1"/>
    <xf numFmtId="0" fontId="14" fillId="0" borderId="0" xfId="3" applyAlignment="1" applyProtection="1">
      <alignment vertical="center"/>
      <protection locked="0"/>
    </xf>
    <xf numFmtId="166" fontId="0" fillId="14" borderId="42" xfId="0" applyNumberFormat="1" applyFill="1" applyBorder="1" applyAlignment="1" applyProtection="1">
      <alignment vertical="center"/>
      <protection locked="0"/>
    </xf>
    <xf numFmtId="166" fontId="0" fillId="14" borderId="45" xfId="0" applyNumberFormat="1" applyFill="1" applyBorder="1" applyAlignment="1" applyProtection="1">
      <alignment vertical="center"/>
      <protection locked="0"/>
    </xf>
    <xf numFmtId="0" fontId="6" fillId="0" borderId="0" xfId="0" applyFont="1" applyAlignment="1">
      <alignment horizontal="left" vertical="top"/>
    </xf>
    <xf numFmtId="0" fontId="2" fillId="0" borderId="0" xfId="0" applyFont="1" applyAlignment="1" applyProtection="1">
      <alignment horizontal="center" vertical="center"/>
      <protection locked="0"/>
    </xf>
    <xf numFmtId="0" fontId="50" fillId="0" borderId="0" xfId="3" applyFont="1" applyAlignment="1" applyProtection="1">
      <alignment horizontal="center" vertical="center"/>
      <protection locked="0"/>
    </xf>
    <xf numFmtId="0" fontId="11" fillId="0" borderId="19" xfId="0" applyFont="1" applyBorder="1" applyAlignment="1">
      <alignment horizontal="center" vertical="center"/>
    </xf>
    <xf numFmtId="37" fontId="11" fillId="0" borderId="2" xfId="0" applyNumberFormat="1" applyFont="1" applyBorder="1" applyAlignment="1" applyProtection="1">
      <alignment horizontal="center" vertical="center"/>
      <protection locked="0"/>
    </xf>
    <xf numFmtId="3" fontId="11" fillId="0" borderId="2" xfId="0" applyNumberFormat="1" applyFont="1" applyBorder="1" applyAlignment="1" applyProtection="1">
      <alignment horizontal="center" vertical="center"/>
      <protection locked="0"/>
    </xf>
    <xf numFmtId="3" fontId="11" fillId="0" borderId="0" xfId="0" applyNumberFormat="1" applyFont="1" applyAlignment="1" applyProtection="1">
      <alignment horizontal="center" vertical="center"/>
      <protection locked="0"/>
    </xf>
    <xf numFmtId="166" fontId="0" fillId="0" borderId="62" xfId="0" applyNumberFormat="1" applyBorder="1" applyAlignment="1">
      <alignment vertical="center"/>
    </xf>
    <xf numFmtId="166" fontId="1" fillId="0" borderId="72" xfId="0" applyNumberFormat="1" applyFont="1" applyBorder="1" applyAlignment="1">
      <alignment vertical="center"/>
    </xf>
    <xf numFmtId="0" fontId="0" fillId="6" borderId="72" xfId="0" applyFill="1" applyBorder="1" applyAlignment="1" applyProtection="1">
      <alignment vertical="center" wrapText="1"/>
      <protection locked="0"/>
    </xf>
    <xf numFmtId="166" fontId="0" fillId="6" borderId="71" xfId="0" applyNumberFormat="1" applyFill="1" applyBorder="1" applyAlignment="1" applyProtection="1">
      <alignment vertical="center"/>
      <protection locked="0"/>
    </xf>
    <xf numFmtId="166" fontId="0" fillId="0" borderId="71" xfId="0" applyNumberFormat="1" applyBorder="1" applyAlignment="1">
      <alignment vertical="center"/>
    </xf>
    <xf numFmtId="0" fontId="0" fillId="19" borderId="41" xfId="0" applyFill="1" applyBorder="1" applyAlignment="1" applyProtection="1">
      <alignment vertical="center" wrapText="1"/>
      <protection locked="0"/>
    </xf>
    <xf numFmtId="0" fontId="0" fillId="19" borderId="73" xfId="0" applyFill="1" applyBorder="1" applyAlignment="1" applyProtection="1">
      <alignment vertical="center" wrapText="1"/>
      <protection locked="0"/>
    </xf>
    <xf numFmtId="0" fontId="0" fillId="19" borderId="1" xfId="0" applyFill="1" applyBorder="1" applyAlignment="1" applyProtection="1">
      <alignment vertical="center" wrapText="1"/>
      <protection locked="0"/>
    </xf>
    <xf numFmtId="0" fontId="2" fillId="19" borderId="1" xfId="0" applyFont="1" applyFill="1" applyBorder="1" applyAlignment="1" applyProtection="1">
      <alignment horizontal="center" vertical="center" wrapText="1"/>
      <protection locked="0"/>
    </xf>
    <xf numFmtId="0" fontId="0" fillId="19" borderId="74" xfId="0" applyFill="1" applyBorder="1" applyAlignment="1" applyProtection="1">
      <alignment vertical="center" wrapText="1"/>
      <protection locked="0"/>
    </xf>
    <xf numFmtId="0" fontId="0" fillId="19" borderId="75" xfId="0" applyFill="1" applyBorder="1" applyAlignment="1" applyProtection="1">
      <alignment vertical="center" wrapText="1"/>
      <protection locked="0"/>
    </xf>
    <xf numFmtId="0" fontId="0" fillId="19" borderId="37" xfId="0" applyFill="1" applyBorder="1" applyAlignment="1" applyProtection="1">
      <alignment vertical="center" wrapText="1"/>
      <protection locked="0"/>
    </xf>
    <xf numFmtId="0" fontId="6" fillId="20" borderId="9" xfId="9" applyFont="1" applyFill="1" applyBorder="1" applyAlignment="1">
      <alignment horizontal="center" vertical="center"/>
    </xf>
    <xf numFmtId="0" fontId="4" fillId="0" borderId="51" xfId="0" applyFont="1" applyBorder="1" applyAlignment="1">
      <alignment vertical="center" wrapText="1"/>
    </xf>
    <xf numFmtId="0" fontId="4" fillId="0" borderId="0" xfId="0" applyFont="1" applyAlignment="1">
      <alignment vertical="center" wrapText="1"/>
    </xf>
    <xf numFmtId="0" fontId="33" fillId="0" borderId="0" xfId="0" applyFont="1" applyAlignment="1">
      <alignment vertical="center" wrapText="1"/>
    </xf>
    <xf numFmtId="0" fontId="0" fillId="0" borderId="42" xfId="0" applyBorder="1" applyAlignment="1">
      <alignment horizontal="right" vertical="center" wrapText="1"/>
    </xf>
    <xf numFmtId="0" fontId="0" fillId="0" borderId="70" xfId="0" applyBorder="1" applyAlignment="1">
      <alignment horizontal="right" vertical="center" wrapText="1"/>
    </xf>
    <xf numFmtId="0" fontId="0" fillId="0" borderId="0" xfId="0" applyAlignment="1">
      <alignment horizontal="right" wrapText="1"/>
    </xf>
    <xf numFmtId="0" fontId="31" fillId="0" borderId="0" xfId="0" applyFont="1" applyAlignment="1">
      <alignment horizontal="righ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8" fillId="0" borderId="0" xfId="0" applyFont="1" applyAlignment="1">
      <alignment horizontal="center" vertical="center"/>
    </xf>
    <xf numFmtId="0" fontId="2" fillId="0" borderId="0" xfId="0" applyFont="1" applyAlignment="1">
      <alignment vertical="center" wrapText="1"/>
    </xf>
    <xf numFmtId="164" fontId="2" fillId="0" borderId="18" xfId="1" applyNumberFormat="1" applyFont="1" applyFill="1" applyBorder="1" applyAlignment="1" applyProtection="1">
      <alignment horizontal="left" vertical="center"/>
    </xf>
    <xf numFmtId="42" fontId="4" fillId="0" borderId="0" xfId="2" applyNumberFormat="1" applyFont="1" applyFill="1" applyBorder="1" applyAlignment="1" applyProtection="1">
      <alignment horizontal="center" vertical="center"/>
    </xf>
    <xf numFmtId="0" fontId="0" fillId="0" borderId="38" xfId="0" applyBorder="1" applyAlignment="1">
      <alignment vertical="center"/>
    </xf>
    <xf numFmtId="166" fontId="4" fillId="0" borderId="0" xfId="1" applyNumberFormat="1" applyFont="1" applyFill="1" applyBorder="1" applyAlignment="1" applyProtection="1">
      <alignment horizontal="right" vertical="center" wrapText="1"/>
    </xf>
    <xf numFmtId="0" fontId="11" fillId="0" borderId="2" xfId="0" applyFont="1" applyBorder="1" applyAlignment="1">
      <alignment horizontal="center" vertical="center"/>
    </xf>
    <xf numFmtId="0" fontId="10" fillId="0" borderId="4" xfId="0" applyFont="1" applyBorder="1" applyAlignment="1">
      <alignment horizontal="left" vertical="center"/>
    </xf>
    <xf numFmtId="0" fontId="11" fillId="0" borderId="6" xfId="0" applyFont="1" applyBorder="1" applyAlignment="1">
      <alignment horizontal="left" vertical="center"/>
    </xf>
    <xf numFmtId="0" fontId="10" fillId="0" borderId="8" xfId="0" applyFont="1" applyBorder="1" applyAlignment="1">
      <alignment horizontal="left" vertical="center"/>
    </xf>
    <xf numFmtId="0" fontId="4" fillId="0" borderId="7" xfId="0" applyFont="1" applyBorder="1" applyAlignment="1">
      <alignment vertical="center"/>
    </xf>
    <xf numFmtId="0" fontId="4" fillId="0" borderId="38" xfId="0" applyFont="1" applyBorder="1" applyAlignment="1">
      <alignment vertical="center"/>
    </xf>
    <xf numFmtId="0" fontId="11" fillId="0" borderId="0" xfId="0" applyFont="1" applyAlignment="1">
      <alignment horizontal="left" vertical="center"/>
    </xf>
    <xf numFmtId="0" fontId="50" fillId="0" borderId="0" xfId="3" applyFont="1" applyAlignment="1" applyProtection="1">
      <alignment vertical="center"/>
      <protection locked="0"/>
    </xf>
    <xf numFmtId="0" fontId="9" fillId="0" borderId="0" xfId="0" applyFont="1" applyAlignment="1">
      <alignment horizontal="center"/>
    </xf>
    <xf numFmtId="164" fontId="2" fillId="0" borderId="0" xfId="1" applyNumberFormat="1" applyFont="1" applyFill="1" applyBorder="1" applyAlignment="1" applyProtection="1">
      <alignment horizontal="right"/>
    </xf>
    <xf numFmtId="42" fontId="4" fillId="0" borderId="0" xfId="1" applyNumberFormat="1" applyFont="1" applyFill="1" applyBorder="1" applyAlignment="1" applyProtection="1">
      <alignment horizontal="right"/>
    </xf>
    <xf numFmtId="0" fontId="2" fillId="0" borderId="0" xfId="0" applyFont="1" applyAlignment="1">
      <alignment horizontal="left" wrapText="1"/>
    </xf>
    <xf numFmtId="165" fontId="4" fillId="0" borderId="0" xfId="2" applyNumberFormat="1" applyFont="1" applyFill="1" applyBorder="1" applyAlignment="1" applyProtection="1">
      <alignment horizontal="right"/>
    </xf>
    <xf numFmtId="0" fontId="8" fillId="0" borderId="0" xfId="0" applyFont="1" applyAlignment="1">
      <alignment horizontal="left"/>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 fillId="0" borderId="43" xfId="5" applyFont="1" applyBorder="1" applyAlignment="1">
      <alignment horizontal="left" vertical="center" indent="2"/>
    </xf>
    <xf numFmtId="0" fontId="2" fillId="0" borderId="46" xfId="5" applyFont="1" applyBorder="1" applyAlignment="1">
      <alignment horizontal="left" vertical="center" indent="2"/>
    </xf>
    <xf numFmtId="0" fontId="2" fillId="0" borderId="44" xfId="5" applyFont="1" applyBorder="1" applyAlignment="1">
      <alignment horizontal="left" vertical="center" indent="2"/>
    </xf>
    <xf numFmtId="0" fontId="2" fillId="0" borderId="0" xfId="0" applyFont="1" applyAlignment="1">
      <alignment horizontal="left" vertical="center" wrapText="1"/>
    </xf>
    <xf numFmtId="0" fontId="4" fillId="0" borderId="42" xfId="0" applyFont="1" applyBorder="1" applyAlignment="1">
      <alignment vertical="center"/>
    </xf>
    <xf numFmtId="0" fontId="4" fillId="0" borderId="42" xfId="0" applyFont="1" applyBorder="1" applyAlignment="1">
      <alignment horizontal="center" vertical="center"/>
    </xf>
    <xf numFmtId="0" fontId="4" fillId="0" borderId="42" xfId="0" applyFont="1" applyBorder="1" applyAlignment="1">
      <alignment horizontal="center" vertical="center" wrapText="1"/>
    </xf>
    <xf numFmtId="0" fontId="0" fillId="0" borderId="45" xfId="0" applyBorder="1" applyAlignment="1">
      <alignment horizontal="center" vertical="center" wrapText="1"/>
    </xf>
    <xf numFmtId="0" fontId="2" fillId="0" borderId="45" xfId="0" applyFont="1" applyBorder="1" applyAlignment="1">
      <alignment horizontal="center" vertical="center" wrapText="1"/>
    </xf>
    <xf numFmtId="0" fontId="0" fillId="4" borderId="45" xfId="0" applyFill="1" applyBorder="1" applyAlignment="1">
      <alignment horizontal="center" vertical="center" wrapText="1"/>
    </xf>
    <xf numFmtId="0" fontId="0" fillId="21" borderId="45" xfId="0" applyFill="1" applyBorder="1" applyAlignment="1">
      <alignment horizontal="center" vertical="center" wrapText="1"/>
    </xf>
    <xf numFmtId="0" fontId="0" fillId="14" borderId="45" xfId="0" applyFill="1" applyBorder="1" applyAlignment="1">
      <alignment vertical="center" wrapText="1"/>
    </xf>
    <xf numFmtId="0" fontId="2" fillId="0" borderId="45" xfId="0" applyFont="1" applyBorder="1" applyAlignment="1">
      <alignment vertical="center" wrapText="1"/>
    </xf>
    <xf numFmtId="0" fontId="0" fillId="0" borderId="48" xfId="0" applyBorder="1" applyAlignment="1">
      <alignment vertical="center"/>
    </xf>
    <xf numFmtId="49" fontId="43" fillId="0" borderId="42" xfId="4" applyNumberFormat="1" applyFont="1" applyBorder="1" applyAlignment="1">
      <alignment horizontal="right" vertical="center" wrapText="1"/>
    </xf>
    <xf numFmtId="49" fontId="43" fillId="0" borderId="45" xfId="4" applyNumberFormat="1" applyFont="1" applyBorder="1" applyAlignment="1">
      <alignment horizontal="right" vertical="center" wrapText="1"/>
    </xf>
    <xf numFmtId="49" fontId="2" fillId="0" borderId="45" xfId="4" applyNumberFormat="1" applyFont="1" applyBorder="1" applyAlignment="1">
      <alignment horizontal="right" vertical="center" wrapText="1"/>
    </xf>
    <xf numFmtId="49" fontId="2" fillId="0" borderId="42" xfId="4" applyNumberFormat="1" applyFont="1" applyBorder="1" applyAlignment="1">
      <alignment horizontal="right" vertical="center" wrapText="1"/>
    </xf>
    <xf numFmtId="3" fontId="2" fillId="19" borderId="4" xfId="1" applyNumberFormat="1" applyFont="1" applyFill="1" applyBorder="1" applyAlignment="1" applyProtection="1">
      <alignment horizontal="center" vertical="center"/>
      <protection locked="0"/>
    </xf>
    <xf numFmtId="3" fontId="2" fillId="19" borderId="5" xfId="1" applyNumberFormat="1" applyFont="1" applyFill="1" applyBorder="1" applyAlignment="1" applyProtection="1">
      <alignment horizontal="center" vertical="center"/>
      <protection locked="0"/>
    </xf>
    <xf numFmtId="3" fontId="2" fillId="19" borderId="49" xfId="1" applyNumberFormat="1" applyFont="1" applyFill="1" applyBorder="1" applyAlignment="1" applyProtection="1">
      <alignment horizontal="center" vertical="center"/>
      <protection locked="0"/>
    </xf>
    <xf numFmtId="0" fontId="31" fillId="0" borderId="22" xfId="0" applyFont="1" applyBorder="1" applyAlignment="1">
      <alignment horizontal="center" vertical="top" wrapText="1"/>
    </xf>
    <xf numFmtId="0" fontId="4" fillId="0" borderId="2" xfId="0" applyFont="1" applyBorder="1" applyAlignment="1">
      <alignment horizontal="center" vertical="center"/>
    </xf>
    <xf numFmtId="0" fontId="2" fillId="6" borderId="4" xfId="0" applyFont="1" applyFill="1" applyBorder="1" applyAlignment="1" applyProtection="1">
      <alignment horizontal="left" vertical="center"/>
      <protection locked="0"/>
    </xf>
    <xf numFmtId="0" fontId="2" fillId="6" borderId="5" xfId="0" applyFont="1" applyFill="1" applyBorder="1" applyAlignment="1" applyProtection="1">
      <alignment horizontal="left" vertical="center"/>
      <protection locked="0"/>
    </xf>
    <xf numFmtId="0" fontId="2" fillId="6" borderId="49" xfId="0" applyFont="1" applyFill="1" applyBorder="1" applyAlignment="1" applyProtection="1">
      <alignment horizontal="left" vertical="center"/>
      <protection locked="0"/>
    </xf>
    <xf numFmtId="3" fontId="2" fillId="2" borderId="4" xfId="1" applyNumberFormat="1" applyFont="1" applyFill="1" applyBorder="1" applyAlignment="1" applyProtection="1">
      <alignment horizontal="right" vertical="center"/>
      <protection locked="0"/>
    </xf>
    <xf numFmtId="3" fontId="2" fillId="2" borderId="5" xfId="1" applyNumberFormat="1" applyFont="1" applyFill="1" applyBorder="1" applyAlignment="1" applyProtection="1">
      <alignment horizontal="right" vertical="center"/>
      <protection locked="0"/>
    </xf>
    <xf numFmtId="3" fontId="2" fillId="2" borderId="49" xfId="1" applyNumberFormat="1" applyFont="1" applyFill="1" applyBorder="1" applyAlignment="1" applyProtection="1">
      <alignment horizontal="right" vertical="center"/>
      <protection locked="0"/>
    </xf>
    <xf numFmtId="0" fontId="2" fillId="6" borderId="13" xfId="0" applyFont="1" applyFill="1" applyBorder="1" applyAlignment="1" applyProtection="1">
      <alignment horizontal="left" vertical="center"/>
      <protection locked="0"/>
    </xf>
    <xf numFmtId="0" fontId="2" fillId="6" borderId="14" xfId="0" applyFont="1" applyFill="1" applyBorder="1" applyAlignment="1" applyProtection="1">
      <alignment horizontal="left" vertical="center"/>
      <protection locked="0"/>
    </xf>
    <xf numFmtId="0" fontId="2" fillId="6" borderId="52" xfId="0" applyFont="1" applyFill="1" applyBorder="1" applyAlignment="1" applyProtection="1">
      <alignment horizontal="left" vertical="center"/>
      <protection locked="0"/>
    </xf>
    <xf numFmtId="3" fontId="2" fillId="2" borderId="13" xfId="1" applyNumberFormat="1" applyFont="1" applyFill="1" applyBorder="1" applyAlignment="1" applyProtection="1">
      <alignment horizontal="right" vertical="center"/>
      <protection locked="0"/>
    </xf>
    <xf numFmtId="3" fontId="2" fillId="2" borderId="14" xfId="1" applyNumberFormat="1" applyFont="1" applyFill="1" applyBorder="1" applyAlignment="1" applyProtection="1">
      <alignment horizontal="right" vertical="center"/>
      <protection locked="0"/>
    </xf>
    <xf numFmtId="3" fontId="2" fillId="2" borderId="52" xfId="1" applyNumberFormat="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9" xfId="0" applyFont="1" applyBorder="1" applyAlignment="1">
      <alignment horizontal="left" vertical="center"/>
    </xf>
    <xf numFmtId="168" fontId="4" fillId="0" borderId="6" xfId="1" applyNumberFormat="1" applyFont="1" applyFill="1" applyBorder="1" applyAlignment="1" applyProtection="1">
      <alignment horizontal="right" vertical="center"/>
    </xf>
    <xf numFmtId="168" fontId="4" fillId="0" borderId="7" xfId="1" applyNumberFormat="1" applyFont="1" applyFill="1" applyBorder="1" applyAlignment="1" applyProtection="1">
      <alignment horizontal="right" vertical="center"/>
    </xf>
    <xf numFmtId="168" fontId="4" fillId="0" borderId="38" xfId="1" applyNumberFormat="1" applyFont="1" applyFill="1" applyBorder="1" applyAlignment="1" applyProtection="1">
      <alignment horizontal="right" vertical="center"/>
    </xf>
    <xf numFmtId="3" fontId="4" fillId="0" borderId="6" xfId="1" applyNumberFormat="1" applyFont="1" applyFill="1" applyBorder="1" applyAlignment="1" applyProtection="1">
      <alignment horizontal="right" vertical="center"/>
    </xf>
    <xf numFmtId="3" fontId="4" fillId="0" borderId="7" xfId="1" applyNumberFormat="1" applyFont="1" applyFill="1" applyBorder="1" applyAlignment="1" applyProtection="1">
      <alignment horizontal="right" vertical="center"/>
    </xf>
    <xf numFmtId="3" fontId="4" fillId="0" borderId="38" xfId="1" applyNumberFormat="1" applyFont="1" applyFill="1" applyBorder="1" applyAlignment="1" applyProtection="1">
      <alignment horizontal="right" vertical="center"/>
    </xf>
    <xf numFmtId="0" fontId="2" fillId="6" borderId="4" xfId="0" quotePrefix="1" applyFont="1" applyFill="1" applyBorder="1" applyAlignment="1" applyProtection="1">
      <alignment horizontal="left"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52" xfId="0" applyFont="1" applyBorder="1" applyAlignment="1">
      <alignment horizontal="left" vertical="center"/>
    </xf>
    <xf numFmtId="3" fontId="4" fillId="6" borderId="6" xfId="1" applyNumberFormat="1" applyFont="1" applyFill="1" applyBorder="1" applyAlignment="1" applyProtection="1">
      <alignment horizontal="right" vertical="center"/>
      <protection locked="0"/>
    </xf>
    <xf numFmtId="3" fontId="4" fillId="6" borderId="7" xfId="1" applyNumberFormat="1" applyFont="1" applyFill="1" applyBorder="1" applyAlignment="1" applyProtection="1">
      <alignment horizontal="right" vertical="center"/>
      <protection locked="0"/>
    </xf>
    <xf numFmtId="3" fontId="4" fillId="6" borderId="38" xfId="1" applyNumberFormat="1" applyFont="1" applyFill="1" applyBorder="1" applyAlignment="1" applyProtection="1">
      <alignment horizontal="right" vertical="center"/>
      <protection locked="0"/>
    </xf>
    <xf numFmtId="0" fontId="8" fillId="0" borderId="0" xfId="0" applyFont="1" applyAlignment="1">
      <alignment horizontal="left" vertical="center"/>
    </xf>
    <xf numFmtId="168" fontId="2" fillId="2" borderId="4" xfId="1" applyNumberFormat="1" applyFont="1" applyFill="1" applyBorder="1" applyAlignment="1" applyProtection="1">
      <alignment horizontal="right" vertical="center"/>
      <protection locked="0"/>
    </xf>
    <xf numFmtId="168" fontId="2" fillId="2" borderId="5" xfId="1" applyNumberFormat="1" applyFont="1" applyFill="1" applyBorder="1" applyAlignment="1" applyProtection="1">
      <alignment horizontal="right" vertical="center"/>
      <protection locked="0"/>
    </xf>
    <xf numFmtId="168" fontId="2" fillId="2" borderId="49" xfId="1" applyNumberFormat="1" applyFont="1" applyFill="1" applyBorder="1" applyAlignment="1" applyProtection="1">
      <alignment horizontal="right" vertical="center"/>
      <protection locked="0"/>
    </xf>
    <xf numFmtId="169" fontId="2" fillId="2" borderId="4" xfId="1" applyNumberFormat="1" applyFont="1" applyFill="1" applyBorder="1" applyAlignment="1" applyProtection="1">
      <alignment horizontal="right" vertical="center"/>
      <protection locked="0"/>
    </xf>
    <xf numFmtId="169" fontId="2" fillId="2" borderId="5" xfId="1" applyNumberFormat="1" applyFont="1" applyFill="1" applyBorder="1" applyAlignment="1" applyProtection="1">
      <alignment horizontal="right" vertical="center"/>
      <protection locked="0"/>
    </xf>
    <xf numFmtId="169" fontId="2" fillId="2" borderId="49" xfId="1" applyNumberFormat="1" applyFont="1" applyFill="1" applyBorder="1" applyAlignment="1" applyProtection="1">
      <alignment horizontal="right" vertical="center"/>
      <protection locked="0"/>
    </xf>
    <xf numFmtId="0" fontId="4" fillId="0" borderId="0" xfId="0" applyFont="1" applyAlignment="1">
      <alignment horizontal="left" vertical="center"/>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49" fontId="2" fillId="2" borderId="49" xfId="0"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4" fillId="6" borderId="4" xfId="3" applyFill="1" applyBorder="1" applyAlignment="1" applyProtection="1">
      <alignment horizontal="left" vertical="center"/>
      <protection locked="0"/>
    </xf>
    <xf numFmtId="0" fontId="6" fillId="0" borderId="0" xfId="0" applyFont="1" applyAlignment="1">
      <alignment horizontal="center"/>
    </xf>
    <xf numFmtId="0" fontId="6" fillId="0" borderId="47" xfId="0" applyFont="1" applyBorder="1" applyAlignment="1">
      <alignment horizontal="center"/>
    </xf>
    <xf numFmtId="168" fontId="0" fillId="0" borderId="5" xfId="0" applyNumberFormat="1"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49" xfId="0" applyBorder="1" applyAlignment="1" applyProtection="1">
      <alignment horizontal="right" vertical="center"/>
      <protection locked="0"/>
    </xf>
    <xf numFmtId="0" fontId="8"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2" fillId="19" borderId="4" xfId="0" applyFont="1" applyFill="1" applyBorder="1" applyAlignment="1" applyProtection="1">
      <alignment horizontal="right" vertical="center"/>
      <protection locked="0"/>
    </xf>
    <xf numFmtId="0" fontId="2" fillId="19" borderId="5" xfId="0" applyFont="1" applyFill="1" applyBorder="1" applyAlignment="1" applyProtection="1">
      <alignment horizontal="right" vertical="center"/>
      <protection locked="0"/>
    </xf>
    <xf numFmtId="0" fontId="2" fillId="19" borderId="49" xfId="0" applyFont="1" applyFill="1" applyBorder="1" applyAlignment="1" applyProtection="1">
      <alignment horizontal="right" vertical="center"/>
      <protection locked="0"/>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vertical="center" wrapText="1"/>
    </xf>
    <xf numFmtId="0" fontId="4" fillId="0" borderId="0" xfId="0" applyFont="1" applyAlignment="1">
      <alignment horizontal="right"/>
    </xf>
    <xf numFmtId="49" fontId="2" fillId="0" borderId="5" xfId="0" applyNumberFormat="1" applyFont="1" applyBorder="1" applyAlignment="1">
      <alignment horizontal="right" vertical="center"/>
    </xf>
    <xf numFmtId="49" fontId="0" fillId="0" borderId="5" xfId="0" applyNumberFormat="1" applyBorder="1" applyAlignment="1">
      <alignment horizontal="right" vertical="center"/>
    </xf>
    <xf numFmtId="49" fontId="0" fillId="0" borderId="49" xfId="0" applyNumberFormat="1" applyBorder="1" applyAlignment="1">
      <alignment horizontal="right" vertical="center"/>
    </xf>
    <xf numFmtId="164" fontId="2" fillId="2" borderId="4" xfId="1" applyNumberFormat="1" applyFont="1" applyFill="1" applyBorder="1" applyAlignment="1" applyProtection="1">
      <alignment horizontal="right" vertical="center"/>
      <protection locked="0"/>
    </xf>
    <xf numFmtId="164" fontId="2" fillId="2" borderId="4" xfId="1" applyNumberFormat="1" applyFont="1" applyFill="1" applyBorder="1" applyAlignment="1" applyProtection="1">
      <alignment horizontal="left" vertical="center"/>
      <protection locked="0"/>
    </xf>
    <xf numFmtId="0" fontId="9" fillId="0" borderId="0" xfId="0" applyFont="1" applyAlignment="1">
      <alignment horizontal="center" vertical="center" wrapText="1"/>
    </xf>
    <xf numFmtId="165" fontId="4" fillId="0" borderId="6" xfId="2" applyNumberFormat="1" applyFont="1" applyFill="1" applyBorder="1" applyAlignment="1" applyProtection="1">
      <alignment horizontal="right" vertical="center"/>
    </xf>
    <xf numFmtId="0" fontId="0" fillId="0" borderId="7" xfId="0" applyBorder="1" applyAlignment="1">
      <alignment horizontal="right" vertical="center"/>
    </xf>
    <xf numFmtId="0" fontId="0" fillId="0" borderId="38" xfId="0" applyBorder="1" applyAlignment="1">
      <alignment horizontal="right" vertical="center"/>
    </xf>
    <xf numFmtId="164" fontId="2" fillId="0" borderId="18" xfId="1" applyNumberFormat="1" applyFont="1" applyFill="1" applyBorder="1" applyAlignment="1" applyProtection="1">
      <alignment horizontal="left" vertical="center"/>
    </xf>
    <xf numFmtId="0" fontId="0" fillId="0" borderId="0" xfId="0" applyAlignment="1">
      <alignment horizontal="left" vertical="center"/>
    </xf>
    <xf numFmtId="0" fontId="17" fillId="0" borderId="0" xfId="3" applyFont="1" applyAlignment="1" applyProtection="1">
      <alignment horizontal="left" vertical="center"/>
      <protection locked="0"/>
    </xf>
    <xf numFmtId="0" fontId="0" fillId="0" borderId="0" xfId="0" applyAlignment="1" applyProtection="1">
      <alignment vertical="center"/>
      <protection locked="0"/>
    </xf>
    <xf numFmtId="42" fontId="4" fillId="0" borderId="53" xfId="1" applyNumberFormat="1" applyFont="1" applyFill="1" applyBorder="1" applyAlignment="1" applyProtection="1">
      <alignment horizontal="right" vertical="center"/>
    </xf>
    <xf numFmtId="42" fontId="4" fillId="0" borderId="18" xfId="2" applyNumberFormat="1" applyFont="1" applyFill="1" applyBorder="1" applyAlignment="1" applyProtection="1">
      <alignment horizontal="center" vertical="center"/>
    </xf>
    <xf numFmtId="42" fontId="4" fillId="0" borderId="0" xfId="2" applyNumberFormat="1" applyFont="1" applyFill="1" applyBorder="1" applyAlignment="1" applyProtection="1">
      <alignment horizontal="center" vertical="center"/>
    </xf>
    <xf numFmtId="0" fontId="0" fillId="0" borderId="7" xfId="0" applyBorder="1" applyAlignment="1">
      <alignment vertical="center"/>
    </xf>
    <xf numFmtId="0" fontId="0" fillId="0" borderId="38" xfId="0" applyBorder="1" applyAlignment="1">
      <alignment vertical="center"/>
    </xf>
    <xf numFmtId="166" fontId="4"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0" fontId="6" fillId="0" borderId="25" xfId="0" applyFont="1" applyBorder="1" applyAlignment="1">
      <alignment horizontal="left" vertical="center" wrapText="1"/>
    </xf>
    <xf numFmtId="0" fontId="0" fillId="0" borderId="25" xfId="0" applyBorder="1" applyAlignment="1">
      <alignment vertical="center" wrapText="1"/>
    </xf>
    <xf numFmtId="0" fontId="0" fillId="0" borderId="0" xfId="0" applyAlignment="1">
      <alignment vertical="center" wrapText="1"/>
    </xf>
    <xf numFmtId="166" fontId="4" fillId="0" borderId="22" xfId="0" applyNumberFormat="1" applyFont="1" applyBorder="1" applyAlignment="1">
      <alignment horizontal="left" vertical="center"/>
    </xf>
    <xf numFmtId="166" fontId="0" fillId="0" borderId="22" xfId="0" applyNumberFormat="1" applyBorder="1" applyAlignment="1">
      <alignment horizontal="left" vertical="center"/>
    </xf>
    <xf numFmtId="164" fontId="2" fillId="2" borderId="4" xfId="1" applyNumberFormat="1"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vertical="center" wrapText="1"/>
      <protection locked="0"/>
    </xf>
    <xf numFmtId="0" fontId="0" fillId="0" borderId="49" xfId="0" applyBorder="1" applyAlignment="1" applyProtection="1">
      <alignment vertical="center" wrapText="1"/>
      <protection locked="0"/>
    </xf>
    <xf numFmtId="0" fontId="2" fillId="6" borderId="4" xfId="0" applyFont="1" applyFill="1" applyBorder="1" applyAlignment="1" applyProtection="1">
      <alignment vertical="center"/>
      <protection locked="0"/>
    </xf>
    <xf numFmtId="0" fontId="0" fillId="6" borderId="5" xfId="0" applyFill="1" applyBorder="1" applyAlignment="1" applyProtection="1">
      <alignment vertical="center"/>
      <protection locked="0"/>
    </xf>
    <xf numFmtId="0" fontId="0" fillId="6" borderId="49" xfId="0" applyFill="1" applyBorder="1" applyAlignment="1" applyProtection="1">
      <alignment vertical="center"/>
      <protection locked="0"/>
    </xf>
    <xf numFmtId="0" fontId="6" fillId="0" borderId="0" xfId="0" applyFont="1" applyAlignment="1">
      <alignment horizontal="left" vertical="center" wrapText="1"/>
    </xf>
    <xf numFmtId="0" fontId="2" fillId="19" borderId="4" xfId="0" applyFont="1" applyFill="1" applyBorder="1" applyAlignment="1" applyProtection="1">
      <alignment horizontal="left" vertical="center"/>
      <protection locked="0"/>
    </xf>
    <xf numFmtId="0" fontId="0" fillId="19" borderId="5" xfId="0" applyFill="1" applyBorder="1" applyAlignment="1" applyProtection="1">
      <alignment horizontal="left" vertical="center"/>
      <protection locked="0"/>
    </xf>
    <xf numFmtId="0" fontId="0" fillId="19" borderId="49" xfId="0" applyFill="1" applyBorder="1" applyAlignment="1" applyProtection="1">
      <alignment horizontal="left" vertical="center"/>
      <protection locked="0"/>
    </xf>
    <xf numFmtId="0" fontId="0" fillId="0" borderId="5" xfId="0" applyBorder="1" applyAlignment="1" applyProtection="1">
      <alignment vertical="center"/>
      <protection locked="0"/>
    </xf>
    <xf numFmtId="0" fontId="0" fillId="0" borderId="49" xfId="0" applyBorder="1" applyAlignment="1" applyProtection="1">
      <alignment vertical="center"/>
      <protection locked="0"/>
    </xf>
    <xf numFmtId="0" fontId="11" fillId="0" borderId="0" xfId="0" applyFont="1" applyAlignment="1">
      <alignment horizontal="center" vertical="center"/>
    </xf>
    <xf numFmtId="0" fontId="11" fillId="0" borderId="2" xfId="0" applyFont="1" applyBorder="1" applyAlignment="1">
      <alignment horizontal="center" vertical="center"/>
    </xf>
    <xf numFmtId="0" fontId="10" fillId="0" borderId="4" xfId="0" applyFont="1" applyBorder="1" applyAlignment="1">
      <alignment horizontal="left" vertical="center"/>
    </xf>
    <xf numFmtId="0" fontId="2" fillId="0" borderId="5" xfId="0" applyFont="1" applyBorder="1" applyAlignment="1">
      <alignment vertical="center"/>
    </xf>
    <xf numFmtId="0" fontId="2" fillId="0" borderId="49" xfId="0" applyFont="1" applyBorder="1" applyAlignment="1">
      <alignment vertical="center"/>
    </xf>
    <xf numFmtId="0" fontId="10" fillId="0" borderId="19" xfId="0" applyFont="1" applyBorder="1" applyAlignment="1">
      <alignment horizontal="left" vertical="center"/>
    </xf>
    <xf numFmtId="0" fontId="2" fillId="0" borderId="19"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38" xfId="0" applyFont="1" applyBorder="1" applyAlignment="1">
      <alignment horizontal="left" vertical="center"/>
    </xf>
    <xf numFmtId="0" fontId="10" fillId="0" borderId="8" xfId="0" applyFont="1" applyBorder="1" applyAlignment="1" applyProtection="1">
      <alignment horizontal="left" vertical="center"/>
      <protection locked="0"/>
    </xf>
    <xf numFmtId="0" fontId="2" fillId="0" borderId="19" xfId="0" applyFont="1" applyBorder="1" applyAlignment="1" applyProtection="1">
      <alignment vertical="center"/>
      <protection locked="0"/>
    </xf>
    <xf numFmtId="0" fontId="2" fillId="0" borderId="54" xfId="0" applyFont="1" applyBorder="1" applyAlignment="1" applyProtection="1">
      <alignment vertical="center"/>
      <protection locked="0"/>
    </xf>
    <xf numFmtId="0" fontId="10" fillId="0" borderId="8" xfId="0" applyFont="1" applyBorder="1" applyAlignment="1">
      <alignment horizontal="left" vertical="center"/>
    </xf>
    <xf numFmtId="0" fontId="2" fillId="0" borderId="54" xfId="0" applyFont="1" applyBorder="1" applyAlignment="1">
      <alignment vertical="center"/>
    </xf>
    <xf numFmtId="0" fontId="4" fillId="0" borderId="7" xfId="0" applyFont="1" applyBorder="1" applyAlignment="1">
      <alignment vertical="center"/>
    </xf>
    <xf numFmtId="0" fontId="4" fillId="0" borderId="38" xfId="0" applyFont="1" applyBorder="1" applyAlignment="1">
      <alignment vertical="center"/>
    </xf>
    <xf numFmtId="0" fontId="11" fillId="0" borderId="0" xfId="0" applyFont="1" applyAlignment="1">
      <alignment horizontal="left" vertical="center"/>
    </xf>
    <xf numFmtId="0" fontId="2" fillId="0" borderId="0" xfId="0" applyFont="1" applyAlignment="1">
      <alignment vertical="center"/>
    </xf>
    <xf numFmtId="0" fontId="10" fillId="0" borderId="5" xfId="0" applyFont="1" applyBorder="1" applyAlignment="1">
      <alignment horizontal="left" vertical="center"/>
    </xf>
    <xf numFmtId="0" fontId="50" fillId="0" borderId="1" xfId="3" applyFont="1" applyFill="1" applyBorder="1" applyAlignment="1" applyProtection="1">
      <alignment horizontal="left" vertical="center"/>
      <protection locked="0"/>
    </xf>
    <xf numFmtId="0" fontId="10" fillId="0" borderId="1" xfId="0" applyFont="1" applyBorder="1" applyAlignment="1">
      <alignment horizontal="left" vertical="center"/>
    </xf>
    <xf numFmtId="0" fontId="4" fillId="0" borderId="0" xfId="0" applyFont="1" applyAlignment="1">
      <alignment vertical="center"/>
    </xf>
    <xf numFmtId="0" fontId="10" fillId="2" borderId="1" xfId="0" applyFont="1" applyFill="1" applyBorder="1" applyAlignment="1" applyProtection="1">
      <alignment horizontal="left" vertical="center"/>
      <protection locked="0"/>
    </xf>
    <xf numFmtId="0" fontId="51" fillId="0" borderId="0" xfId="0" applyFont="1" applyAlignment="1">
      <alignment vertical="top" wrapText="1"/>
    </xf>
    <xf numFmtId="0" fontId="26" fillId="0" borderId="0" xfId="0" applyFont="1" applyAlignment="1">
      <alignment vertical="top" wrapText="1"/>
    </xf>
    <xf numFmtId="0" fontId="10" fillId="0" borderId="49" xfId="0" applyFont="1" applyBorder="1" applyAlignment="1">
      <alignment horizontal="left" vertical="center"/>
    </xf>
    <xf numFmtId="0" fontId="10" fillId="2" borderId="4" xfId="0" applyFont="1" applyFill="1" applyBorder="1" applyAlignment="1" applyProtection="1">
      <alignment horizontal="left" vertical="center"/>
      <protection locked="0"/>
    </xf>
    <xf numFmtId="0" fontId="10" fillId="2" borderId="49" xfId="0" applyFont="1" applyFill="1" applyBorder="1" applyAlignment="1" applyProtection="1">
      <alignment horizontal="left" vertical="center"/>
      <protection locked="0"/>
    </xf>
    <xf numFmtId="0" fontId="50" fillId="0" borderId="0" xfId="3" applyFont="1" applyAlignment="1" applyProtection="1">
      <alignment vertical="center"/>
      <protection locked="0"/>
    </xf>
    <xf numFmtId="0" fontId="37" fillId="0" borderId="0" xfId="0" applyFont="1" applyAlignment="1">
      <alignment vertical="center" wrapText="1"/>
    </xf>
    <xf numFmtId="0" fontId="5" fillId="0" borderId="0" xfId="0" applyFont="1" applyAlignment="1">
      <alignment vertical="center" wrapText="1"/>
    </xf>
    <xf numFmtId="49" fontId="44" fillId="0" borderId="0" xfId="0" applyNumberFormat="1" applyFont="1" applyAlignment="1">
      <alignment horizontal="center" vertical="center" wrapText="1"/>
    </xf>
    <xf numFmtId="0" fontId="0" fillId="0" borderId="19" xfId="0" applyBorder="1" applyAlignment="1">
      <alignment vertical="center"/>
    </xf>
    <xf numFmtId="0" fontId="15" fillId="0" borderId="4" xfId="0" applyFont="1" applyBorder="1" applyAlignment="1">
      <alignment horizontal="left" vertical="center"/>
    </xf>
    <xf numFmtId="0" fontId="0" fillId="0" borderId="5" xfId="0" applyBorder="1" applyAlignment="1">
      <alignment vertical="center"/>
    </xf>
    <xf numFmtId="0" fontId="0" fillId="0" borderId="49" xfId="0" applyBorder="1" applyAlignment="1">
      <alignment vertical="center"/>
    </xf>
    <xf numFmtId="0" fontId="14" fillId="0" borderId="0" xfId="3" applyAlignment="1" applyProtection="1">
      <alignment horizontal="center" vertical="center"/>
      <protection locked="0"/>
    </xf>
    <xf numFmtId="0" fontId="8" fillId="0" borderId="0" xfId="0" applyFont="1" applyAlignment="1">
      <alignment horizontal="left"/>
    </xf>
    <xf numFmtId="0" fontId="0" fillId="0" borderId="0" xfId="0"/>
    <xf numFmtId="168" fontId="5" fillId="0" borderId="0" xfId="0" applyNumberFormat="1" applyFont="1" applyAlignment="1">
      <alignment horizontal="right"/>
    </xf>
    <xf numFmtId="0" fontId="9" fillId="0" borderId="0" xfId="0" applyFont="1" applyAlignment="1">
      <alignment horizontal="left"/>
    </xf>
    <xf numFmtId="0" fontId="4" fillId="0" borderId="0" xfId="0" applyFont="1" applyAlignment="1">
      <alignment horizontal="left"/>
    </xf>
    <xf numFmtId="0" fontId="9" fillId="0" borderId="0" xfId="0" applyFont="1" applyAlignment="1">
      <alignment horizontal="center"/>
    </xf>
    <xf numFmtId="164" fontId="2" fillId="0" borderId="6" xfId="1" applyNumberFormat="1" applyFont="1" applyFill="1" applyBorder="1" applyAlignment="1" applyProtection="1">
      <alignment horizontal="right"/>
    </xf>
    <xf numFmtId="164" fontId="2" fillId="0" borderId="7" xfId="1" applyNumberFormat="1" applyFont="1" applyFill="1" applyBorder="1" applyAlignment="1" applyProtection="1">
      <alignment horizontal="right"/>
    </xf>
    <xf numFmtId="164" fontId="2" fillId="0" borderId="38" xfId="1" applyNumberFormat="1" applyFont="1" applyFill="1" applyBorder="1" applyAlignment="1" applyProtection="1">
      <alignment horizontal="right"/>
    </xf>
    <xf numFmtId="164" fontId="2" fillId="0" borderId="4" xfId="1" applyNumberFormat="1" applyFont="1" applyFill="1" applyBorder="1" applyAlignment="1" applyProtection="1">
      <alignment horizontal="right"/>
    </xf>
    <xf numFmtId="164" fontId="2" fillId="0" borderId="5" xfId="1" applyNumberFormat="1" applyFont="1" applyFill="1" applyBorder="1" applyAlignment="1" applyProtection="1">
      <alignment horizontal="right"/>
    </xf>
    <xf numFmtId="164" fontId="2" fillId="0" borderId="49" xfId="1" applyNumberFormat="1" applyFont="1" applyFill="1" applyBorder="1" applyAlignment="1" applyProtection="1">
      <alignment horizontal="right"/>
    </xf>
    <xf numFmtId="164" fontId="2" fillId="0" borderId="0" xfId="1" applyNumberFormat="1" applyFont="1" applyFill="1" applyBorder="1" applyAlignment="1" applyProtection="1">
      <alignment horizontal="right"/>
    </xf>
    <xf numFmtId="0" fontId="0" fillId="0" borderId="0" xfId="0" applyAlignment="1">
      <alignment horizontal="right"/>
    </xf>
    <xf numFmtId="42" fontId="4" fillId="0" borderId="0" xfId="1" applyNumberFormat="1" applyFont="1" applyFill="1" applyBorder="1" applyAlignment="1" applyProtection="1">
      <alignment horizontal="right"/>
    </xf>
    <xf numFmtId="42" fontId="4" fillId="0" borderId="53" xfId="1" applyNumberFormat="1" applyFont="1" applyFill="1" applyBorder="1" applyAlignment="1" applyProtection="1">
      <alignment horizontal="right"/>
    </xf>
    <xf numFmtId="0" fontId="0" fillId="0" borderId="7" xfId="0" applyBorder="1" applyAlignment="1">
      <alignment horizontal="right"/>
    </xf>
    <xf numFmtId="0" fontId="0" fillId="0" borderId="38" xfId="0" applyBorder="1" applyAlignment="1">
      <alignment horizontal="right"/>
    </xf>
    <xf numFmtId="0" fontId="2" fillId="0" borderId="0" xfId="0" applyFont="1" applyAlignment="1">
      <alignment horizontal="center"/>
    </xf>
    <xf numFmtId="0" fontId="2" fillId="0" borderId="0" xfId="0" applyFont="1" applyAlignment="1">
      <alignment horizontal="left" wrapText="1"/>
    </xf>
    <xf numFmtId="0" fontId="0" fillId="0" borderId="0" xfId="0" applyAlignment="1">
      <alignment wrapText="1"/>
    </xf>
    <xf numFmtId="164" fontId="2" fillId="0" borderId="13" xfId="1"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5" xfId="0" applyBorder="1" applyAlignment="1">
      <alignment horizontal="right"/>
    </xf>
    <xf numFmtId="0" fontId="0" fillId="0" borderId="49" xfId="0" applyBorder="1" applyAlignment="1">
      <alignment horizontal="right"/>
    </xf>
    <xf numFmtId="165" fontId="4" fillId="0" borderId="0" xfId="2" applyNumberFormat="1" applyFont="1" applyFill="1" applyBorder="1" applyAlignment="1" applyProtection="1">
      <alignment horizontal="right"/>
    </xf>
    <xf numFmtId="165" fontId="4" fillId="0" borderId="53" xfId="2" applyNumberFormat="1" applyFont="1" applyFill="1" applyBorder="1" applyAlignment="1" applyProtection="1">
      <alignment horizontal="right"/>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49" xfId="0" applyBorder="1" applyAlignment="1">
      <alignment horizontal="left" vertical="center" wrapText="1"/>
    </xf>
    <xf numFmtId="3" fontId="2" fillId="0" borderId="4" xfId="1" applyNumberFormat="1" applyFont="1" applyFill="1" applyBorder="1" applyAlignment="1" applyProtection="1">
      <alignment horizontal="left" vertical="center" wrapText="1"/>
    </xf>
    <xf numFmtId="3" fontId="2" fillId="0" borderId="4" xfId="0" applyNumberFormat="1" applyFont="1" applyBorder="1" applyAlignment="1">
      <alignment horizontal="left" vertical="center" wrapText="1"/>
    </xf>
    <xf numFmtId="0" fontId="2" fillId="0" borderId="49" xfId="0" applyFont="1" applyBorder="1" applyAlignment="1">
      <alignment horizontal="left" vertical="center" wrapText="1"/>
    </xf>
    <xf numFmtId="164" fontId="2" fillId="0" borderId="6" xfId="1" applyNumberFormat="1" applyFont="1" applyFill="1" applyBorder="1" applyAlignment="1" applyProtection="1">
      <alignment horizontal="right" vertical="center"/>
    </xf>
    <xf numFmtId="164" fontId="2" fillId="0" borderId="7" xfId="1" applyNumberFormat="1" applyFont="1" applyFill="1" applyBorder="1" applyAlignment="1" applyProtection="1">
      <alignment horizontal="right" vertical="center"/>
    </xf>
    <xf numFmtId="164" fontId="2" fillId="0" borderId="38" xfId="1" applyNumberFormat="1" applyFont="1" applyFill="1" applyBorder="1" applyAlignment="1" applyProtection="1">
      <alignment horizontal="right" vertical="center"/>
    </xf>
    <xf numFmtId="0" fontId="9" fillId="0" borderId="0" xfId="0" applyFont="1" applyAlignment="1">
      <alignment horizontal="center" vertical="center"/>
    </xf>
    <xf numFmtId="165" fontId="4" fillId="0" borderId="6" xfId="2" applyNumberFormat="1" applyFont="1" applyFill="1" applyBorder="1" applyAlignment="1" applyProtection="1">
      <alignment horizontal="right"/>
    </xf>
    <xf numFmtId="164" fontId="2" fillId="0" borderId="4" xfId="1" applyNumberFormat="1" applyFont="1" applyFill="1" applyBorder="1" applyAlignment="1" applyProtection="1">
      <alignment horizontal="right" vertical="center"/>
    </xf>
    <xf numFmtId="164" fontId="2" fillId="0" borderId="5" xfId="1" applyNumberFormat="1" applyFont="1" applyFill="1" applyBorder="1" applyAlignment="1" applyProtection="1">
      <alignment horizontal="right" vertical="center"/>
    </xf>
    <xf numFmtId="164" fontId="2" fillId="0" borderId="49" xfId="1" applyNumberFormat="1" applyFont="1" applyFill="1" applyBorder="1" applyAlignment="1" applyProtection="1">
      <alignment horizontal="right" vertical="center"/>
    </xf>
    <xf numFmtId="0" fontId="33" fillId="0" borderId="2" xfId="0" applyFont="1" applyBorder="1" applyAlignment="1">
      <alignment horizontal="center" vertical="center" wrapText="1"/>
    </xf>
    <xf numFmtId="0" fontId="0" fillId="0" borderId="2" xfId="0" applyBorder="1" applyAlignment="1">
      <alignment vertical="center" wrapText="1"/>
    </xf>
    <xf numFmtId="169" fontId="2" fillId="0" borderId="4" xfId="1" applyNumberFormat="1" applyFont="1" applyFill="1" applyBorder="1" applyAlignment="1" applyProtection="1">
      <alignment horizontal="right" vertical="center"/>
    </xf>
    <xf numFmtId="169" fontId="2" fillId="0" borderId="5" xfId="1" applyNumberFormat="1" applyFont="1" applyFill="1" applyBorder="1" applyAlignment="1" applyProtection="1">
      <alignment horizontal="right" vertical="center"/>
    </xf>
    <xf numFmtId="169" fontId="2" fillId="0" borderId="49" xfId="1" applyNumberFormat="1" applyFont="1" applyFill="1" applyBorder="1" applyAlignment="1" applyProtection="1">
      <alignment horizontal="right" vertical="center"/>
    </xf>
    <xf numFmtId="168" fontId="4" fillId="0" borderId="6" xfId="2" applyNumberFormat="1" applyFont="1" applyFill="1" applyBorder="1" applyAlignment="1" applyProtection="1">
      <alignment horizontal="right" vertical="center"/>
    </xf>
    <xf numFmtId="168" fontId="0" fillId="0" borderId="7" xfId="0" applyNumberFormat="1" applyBorder="1" applyAlignment="1">
      <alignment horizontal="right" vertical="center"/>
    </xf>
    <xf numFmtId="168" fontId="0" fillId="0" borderId="38" xfId="0" applyNumberFormat="1" applyBorder="1" applyAlignment="1">
      <alignment horizontal="right" vertical="center"/>
    </xf>
    <xf numFmtId="0" fontId="2" fillId="0" borderId="5" xfId="0" applyFont="1" applyBorder="1" applyAlignment="1">
      <alignment vertical="center" wrapText="1"/>
    </xf>
    <xf numFmtId="0" fontId="0" fillId="0" borderId="5" xfId="0" applyBorder="1" applyAlignment="1">
      <alignment vertical="center" wrapText="1"/>
    </xf>
    <xf numFmtId="0" fontId="0" fillId="0" borderId="49" xfId="0" applyBorder="1" applyAlignment="1">
      <alignment vertical="center" wrapText="1"/>
    </xf>
    <xf numFmtId="3" fontId="2" fillId="0" borderId="4" xfId="1" applyNumberFormat="1" applyFont="1" applyFill="1" applyBorder="1" applyAlignment="1" applyProtection="1">
      <alignment vertical="center" wrapText="1"/>
    </xf>
    <xf numFmtId="3" fontId="2" fillId="0" borderId="5" xfId="1" applyNumberFormat="1" applyFont="1" applyFill="1" applyBorder="1" applyAlignment="1" applyProtection="1">
      <alignment vertical="center" wrapText="1"/>
    </xf>
    <xf numFmtId="168" fontId="2" fillId="0" borderId="4" xfId="1" applyNumberFormat="1" applyFont="1" applyFill="1" applyBorder="1" applyAlignment="1" applyProtection="1">
      <alignment horizontal="right" vertical="center"/>
    </xf>
    <xf numFmtId="168" fontId="2" fillId="0" borderId="5" xfId="1" applyNumberFormat="1" applyFont="1" applyFill="1" applyBorder="1" applyAlignment="1" applyProtection="1">
      <alignment horizontal="right" vertical="center"/>
    </xf>
    <xf numFmtId="168" fontId="2" fillId="0" borderId="49" xfId="1" applyNumberFormat="1" applyFont="1" applyFill="1" applyBorder="1" applyAlignment="1" applyProtection="1">
      <alignment horizontal="right" vertical="center"/>
    </xf>
    <xf numFmtId="3" fontId="2" fillId="0" borderId="4" xfId="1" applyNumberFormat="1" applyFont="1" applyFill="1" applyBorder="1" applyAlignment="1" applyProtection="1">
      <alignment horizontal="left" vertical="top" wrapText="1"/>
    </xf>
    <xf numFmtId="0" fontId="0" fillId="0" borderId="5" xfId="0" applyBorder="1" applyAlignment="1">
      <alignment horizontal="left" vertical="top" wrapText="1"/>
    </xf>
    <xf numFmtId="0" fontId="0" fillId="0" borderId="49" xfId="0" applyBorder="1" applyAlignment="1">
      <alignment horizontal="left" vertical="top" wrapText="1"/>
    </xf>
    <xf numFmtId="0" fontId="2" fillId="0" borderId="4" xfId="1" applyNumberFormat="1" applyFont="1" applyFill="1" applyBorder="1" applyAlignment="1" applyProtection="1">
      <alignment horizontal="right"/>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49" xfId="0" applyFont="1" applyFill="1" applyBorder="1" applyAlignment="1" applyProtection="1">
      <alignment horizontal="left" vertical="top" wrapText="1"/>
      <protection locked="0"/>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49"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38" xfId="0" applyFont="1" applyBorder="1" applyAlignment="1">
      <alignment horizontal="center"/>
    </xf>
    <xf numFmtId="168" fontId="2" fillId="0" borderId="4" xfId="1" applyNumberFormat="1" applyFont="1" applyFill="1" applyBorder="1" applyAlignment="1" applyProtection="1">
      <alignment horizontal="right"/>
    </xf>
    <xf numFmtId="168" fontId="2" fillId="0" borderId="5" xfId="1" applyNumberFormat="1" applyFont="1" applyFill="1" applyBorder="1" applyAlignment="1" applyProtection="1">
      <alignment horizontal="right"/>
    </xf>
    <xf numFmtId="168" fontId="2" fillId="0" borderId="49" xfId="1" applyNumberFormat="1" applyFont="1" applyFill="1" applyBorder="1" applyAlignment="1" applyProtection="1">
      <alignment horizontal="right"/>
    </xf>
    <xf numFmtId="3" fontId="2" fillId="0" borderId="5" xfId="1" applyNumberFormat="1" applyFont="1" applyFill="1" applyBorder="1" applyAlignment="1" applyProtection="1">
      <alignment horizontal="left" vertical="center" wrapText="1"/>
    </xf>
    <xf numFmtId="0" fontId="2" fillId="9" borderId="24" xfId="0" applyFont="1" applyFill="1" applyBorder="1" applyAlignment="1">
      <alignment textRotation="90" wrapText="1"/>
    </xf>
    <xf numFmtId="0" fontId="0" fillId="0" borderId="24" xfId="0" applyBorder="1" applyAlignment="1">
      <alignment textRotation="90" wrapText="1"/>
    </xf>
    <xf numFmtId="0" fontId="0" fillId="0" borderId="0" xfId="0" applyAlignment="1">
      <alignment vertical="top" wrapText="1"/>
    </xf>
    <xf numFmtId="0" fontId="2" fillId="6" borderId="4" xfId="0" applyFont="1" applyFill="1"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45" fillId="16" borderId="0" xfId="0" applyFont="1" applyFill="1" applyAlignment="1">
      <alignment horizontal="left" vertical="center" wrapText="1"/>
    </xf>
    <xf numFmtId="0" fontId="43" fillId="16" borderId="0" xfId="0" applyFont="1" applyFill="1" applyAlignment="1">
      <alignment vertical="center" wrapText="1"/>
    </xf>
    <xf numFmtId="0" fontId="46" fillId="17" borderId="0" xfId="0" applyFont="1" applyFill="1" applyAlignment="1">
      <alignment vertical="center" wrapText="1"/>
    </xf>
    <xf numFmtId="0" fontId="2" fillId="6" borderId="4" xfId="0" applyFont="1"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55" xfId="0" applyFill="1" applyBorder="1" applyAlignment="1" applyProtection="1">
      <alignment horizontal="left" vertical="top" wrapText="1"/>
      <protection locked="0"/>
    </xf>
    <xf numFmtId="0" fontId="2" fillId="6" borderId="8" xfId="0" applyFont="1"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56" xfId="0" applyFill="1" applyBorder="1" applyAlignment="1" applyProtection="1">
      <alignment horizontal="left" vertical="top" wrapText="1"/>
      <protection locked="0"/>
    </xf>
    <xf numFmtId="0" fontId="0" fillId="6" borderId="51"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24" xfId="0" applyFill="1" applyBorder="1" applyAlignment="1" applyProtection="1">
      <alignment horizontal="left" vertical="top" wrapText="1"/>
      <protection locked="0"/>
    </xf>
    <xf numFmtId="0" fontId="0" fillId="6" borderId="57" xfId="0"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0" fillId="6" borderId="26" xfId="0" applyFill="1" applyBorder="1" applyAlignment="1" applyProtection="1">
      <alignment horizontal="left" vertical="top" wrapText="1"/>
      <protection locked="0"/>
    </xf>
    <xf numFmtId="0" fontId="2" fillId="6" borderId="4"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0" fillId="6" borderId="55" xfId="0" applyFill="1" applyBorder="1" applyAlignment="1" applyProtection="1">
      <alignment wrapText="1"/>
      <protection locked="0"/>
    </xf>
    <xf numFmtId="0" fontId="0" fillId="0" borderId="5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2" fillId="9" borderId="24" xfId="0" applyFont="1" applyFill="1" applyBorder="1" applyAlignment="1">
      <alignment horizontal="center" vertical="center" textRotation="90" wrapText="1"/>
    </xf>
    <xf numFmtId="0" fontId="0" fillId="0" borderId="24" xfId="0" applyBorder="1" applyAlignment="1">
      <alignment horizontal="center" vertical="center" textRotation="90" wrapText="1"/>
    </xf>
    <xf numFmtId="0" fontId="2" fillId="6" borderId="8" xfId="0" applyFont="1" applyFill="1" applyBorder="1" applyAlignment="1" applyProtection="1">
      <alignment vertical="top" wrapText="1"/>
      <protection locked="0"/>
    </xf>
    <xf numFmtId="0" fontId="0" fillId="6" borderId="56" xfId="0" applyFill="1" applyBorder="1" applyAlignment="1" applyProtection="1">
      <alignment vertical="top" wrapText="1"/>
      <protection locked="0"/>
    </xf>
    <xf numFmtId="0" fontId="0" fillId="6" borderId="51" xfId="0" applyFill="1" applyBorder="1" applyAlignment="1" applyProtection="1">
      <alignment vertical="top" wrapText="1"/>
      <protection locked="0"/>
    </xf>
    <xf numFmtId="0" fontId="0" fillId="6" borderId="24" xfId="0" applyFill="1" applyBorder="1" applyAlignment="1" applyProtection="1">
      <alignment vertical="top" wrapText="1"/>
      <protection locked="0"/>
    </xf>
    <xf numFmtId="0" fontId="0" fillId="6" borderId="17" xfId="0" applyFill="1" applyBorder="1" applyAlignment="1" applyProtection="1">
      <alignment vertical="top" wrapText="1"/>
      <protection locked="0"/>
    </xf>
    <xf numFmtId="0" fontId="0" fillId="6" borderId="58" xfId="0" applyFill="1" applyBorder="1" applyAlignment="1" applyProtection="1">
      <alignment vertical="top" wrapText="1"/>
      <protection locked="0"/>
    </xf>
    <xf numFmtId="0" fontId="2" fillId="10" borderId="24" xfId="0" applyFont="1" applyFill="1" applyBorder="1" applyAlignment="1">
      <alignment horizontal="left" vertical="center" textRotation="90" wrapText="1"/>
    </xf>
    <xf numFmtId="0" fontId="0" fillId="0" borderId="24" xfId="0" applyBorder="1" applyAlignment="1">
      <alignment horizontal="left" vertical="center" textRotation="90" wrapText="1"/>
    </xf>
    <xf numFmtId="0" fontId="2" fillId="10" borderId="24" xfId="0" applyFont="1" applyFill="1" applyBorder="1" applyAlignment="1">
      <alignment textRotation="90" wrapText="1"/>
    </xf>
    <xf numFmtId="0" fontId="0" fillId="0" borderId="19"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2" fillId="9" borderId="24" xfId="0" applyFont="1" applyFill="1" applyBorder="1" applyAlignment="1">
      <alignment textRotation="90"/>
    </xf>
    <xf numFmtId="0" fontId="0" fillId="0" borderId="24" xfId="0" applyBorder="1"/>
    <xf numFmtId="0" fontId="2" fillId="6" borderId="4" xfId="0" applyFont="1" applyFill="1" applyBorder="1" applyAlignment="1" applyProtection="1">
      <alignment vertical="top" wrapText="1"/>
      <protection locked="0"/>
    </xf>
    <xf numFmtId="0" fontId="0" fillId="6" borderId="55" xfId="0" applyFill="1" applyBorder="1" applyAlignment="1" applyProtection="1">
      <alignment vertical="top" wrapText="1"/>
      <protection locked="0"/>
    </xf>
    <xf numFmtId="0" fontId="0" fillId="6" borderId="57" xfId="0" applyFill="1" applyBorder="1" applyAlignment="1" applyProtection="1">
      <alignment vertical="top" wrapText="1"/>
      <protection locked="0"/>
    </xf>
    <xf numFmtId="0" fontId="0" fillId="6" borderId="26" xfId="0" applyFill="1" applyBorder="1" applyAlignment="1" applyProtection="1">
      <alignment vertical="top" wrapText="1"/>
      <protection locked="0"/>
    </xf>
    <xf numFmtId="0" fontId="2" fillId="10" borderId="24" xfId="0" applyFont="1" applyFill="1" applyBorder="1" applyAlignment="1">
      <alignment horizontal="left" textRotation="90" wrapText="1"/>
    </xf>
    <xf numFmtId="0" fontId="0" fillId="0" borderId="24" xfId="0" applyBorder="1" applyAlignment="1">
      <alignment horizontal="left" textRotation="90" wrapText="1"/>
    </xf>
    <xf numFmtId="0" fontId="2" fillId="0" borderId="0" xfId="9" applyAlignment="1">
      <alignment vertical="center" wrapText="1"/>
    </xf>
    <xf numFmtId="0" fontId="0" fillId="0" borderId="24" xfId="0" applyBorder="1" applyAlignment="1">
      <alignment vertical="center" wrapText="1"/>
    </xf>
    <xf numFmtId="170" fontId="4" fillId="7" borderId="6" xfId="9" applyNumberFormat="1" applyFont="1" applyFill="1" applyBorder="1" applyAlignment="1">
      <alignment horizontal="center" vertical="center" wrapText="1"/>
    </xf>
    <xf numFmtId="0" fontId="0" fillId="0" borderId="7" xfId="0" applyBorder="1" applyAlignment="1">
      <alignment vertical="center" wrapText="1"/>
    </xf>
    <xf numFmtId="0" fontId="0" fillId="0" borderId="38" xfId="0" applyBorder="1" applyAlignment="1">
      <alignment vertical="center" wrapText="1"/>
    </xf>
    <xf numFmtId="0" fontId="2" fillId="0" borderId="0" xfId="8" applyAlignment="1">
      <alignment horizontal="left" vertical="center" wrapText="1"/>
    </xf>
    <xf numFmtId="0" fontId="0" fillId="0" borderId="69" xfId="0" applyBorder="1" applyAlignment="1">
      <alignment vertical="center"/>
    </xf>
    <xf numFmtId="0" fontId="14" fillId="0" borderId="0" xfId="3" applyBorder="1" applyAlignment="1" applyProtection="1">
      <alignment horizontal="left" vertical="center" wrapText="1"/>
      <protection locked="0"/>
    </xf>
    <xf numFmtId="0" fontId="14" fillId="0" borderId="69" xfId="3" applyBorder="1" applyAlignment="1" applyProtection="1">
      <alignment vertical="center"/>
    </xf>
    <xf numFmtId="0" fontId="4" fillId="0" borderId="6" xfId="9" applyFont="1"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2" fillId="0" borderId="69" xfId="9" applyBorder="1" applyAlignment="1">
      <alignment vertical="center" wrapText="1"/>
    </xf>
    <xf numFmtId="0" fontId="47" fillId="0" borderId="0" xfId="0" applyFont="1" applyAlignment="1">
      <alignment horizontal="center" vertical="center"/>
    </xf>
    <xf numFmtId="0" fontId="2" fillId="0" borderId="43" xfId="5" applyFont="1" applyBorder="1" applyAlignment="1">
      <alignment horizontal="left" vertical="center" wrapText="1" indent="2"/>
    </xf>
    <xf numFmtId="0" fontId="2" fillId="0" borderId="46" xfId="5" applyFont="1" applyBorder="1" applyAlignment="1">
      <alignment horizontal="left" vertical="center" wrapText="1" indent="2"/>
    </xf>
    <xf numFmtId="0" fontId="2" fillId="0" borderId="44" xfId="5" applyFont="1" applyBorder="1" applyAlignment="1">
      <alignment horizontal="left" vertical="center" wrapText="1" indent="2"/>
    </xf>
    <xf numFmtId="0" fontId="4" fillId="0" borderId="43" xfId="5" applyFont="1" applyBorder="1" applyAlignment="1">
      <alignment horizontal="left" vertical="center"/>
    </xf>
    <xf numFmtId="0" fontId="4" fillId="0" borderId="46" xfId="5" applyFont="1" applyBorder="1" applyAlignment="1">
      <alignment horizontal="left" vertical="center"/>
    </xf>
    <xf numFmtId="0" fontId="4" fillId="0" borderId="44" xfId="5" applyFont="1" applyBorder="1" applyAlignment="1">
      <alignment horizontal="left" vertical="center"/>
    </xf>
    <xf numFmtId="0" fontId="4" fillId="0" borderId="43" xfId="5" applyFont="1" applyBorder="1" applyAlignment="1">
      <alignment horizontal="left" vertical="center" wrapText="1"/>
    </xf>
    <xf numFmtId="0" fontId="4" fillId="0" borderId="46" xfId="5" applyFont="1" applyBorder="1" applyAlignment="1">
      <alignment horizontal="left" vertical="center" wrapText="1"/>
    </xf>
    <xf numFmtId="0" fontId="4" fillId="0" borderId="44" xfId="5" applyFont="1" applyBorder="1" applyAlignment="1">
      <alignment horizontal="left" vertical="center" wrapText="1"/>
    </xf>
    <xf numFmtId="0" fontId="2" fillId="0" borderId="46" xfId="5" applyFont="1" applyBorder="1" applyAlignment="1">
      <alignment horizontal="left" vertical="center" wrapText="1"/>
    </xf>
    <xf numFmtId="0" fontId="4" fillId="0" borderId="43" xfId="0" applyFont="1" applyBorder="1" applyAlignment="1">
      <alignment horizontal="left" vertical="center" wrapText="1" indent="2"/>
    </xf>
    <xf numFmtId="0" fontId="4" fillId="0" borderId="46" xfId="0" applyFont="1" applyBorder="1" applyAlignment="1">
      <alignment horizontal="left" vertical="center" wrapText="1" indent="2"/>
    </xf>
    <xf numFmtId="0" fontId="41" fillId="0" borderId="62" xfId="0" applyFont="1" applyBorder="1" applyAlignment="1">
      <alignment horizontal="left" vertical="center"/>
    </xf>
    <xf numFmtId="0" fontId="0" fillId="0" borderId="46" xfId="0" applyBorder="1" applyAlignment="1">
      <alignment horizontal="left" vertical="center"/>
    </xf>
    <xf numFmtId="0" fontId="41"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38" xfId="0" applyFont="1" applyBorder="1" applyAlignment="1">
      <alignment horizontal="left" vertical="center"/>
    </xf>
    <xf numFmtId="0" fontId="30" fillId="0" borderId="42" xfId="0" applyFont="1" applyBorder="1" applyAlignment="1">
      <alignment horizontal="left" vertical="center"/>
    </xf>
    <xf numFmtId="0" fontId="2" fillId="0" borderId="43" xfId="0" applyFont="1" applyBorder="1" applyAlignment="1">
      <alignment horizontal="left" vertical="center" wrapText="1" indent="2"/>
    </xf>
    <xf numFmtId="0" fontId="0" fillId="0" borderId="46" xfId="0" applyBorder="1" applyAlignment="1">
      <alignment horizontal="left" vertical="center" wrapText="1" indent="2"/>
    </xf>
    <xf numFmtId="0" fontId="0" fillId="0" borderId="44" xfId="0" applyBorder="1" applyAlignment="1">
      <alignment horizontal="left" vertical="center" wrapText="1" indent="2"/>
    </xf>
    <xf numFmtId="0" fontId="0" fillId="6" borderId="6" xfId="0"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38" xfId="0" applyBorder="1" applyAlignment="1" applyProtection="1">
      <alignment vertical="center" wrapText="1"/>
      <protection locked="0"/>
    </xf>
    <xf numFmtId="0" fontId="2" fillId="0" borderId="46" xfId="5" applyFont="1" applyBorder="1" applyAlignment="1">
      <alignment horizontal="left" vertical="center"/>
    </xf>
    <xf numFmtId="0" fontId="2" fillId="0" borderId="43" xfId="5" applyFont="1" applyBorder="1" applyAlignment="1">
      <alignment horizontal="left" vertical="center" indent="2"/>
    </xf>
    <xf numFmtId="0" fontId="2" fillId="0" borderId="46" xfId="5" applyFont="1" applyBorder="1" applyAlignment="1">
      <alignment horizontal="left" vertical="center" indent="2"/>
    </xf>
    <xf numFmtId="0" fontId="2" fillId="0" borderId="44" xfId="5" applyFont="1" applyBorder="1" applyAlignment="1">
      <alignment horizontal="left" vertical="center" indent="2"/>
    </xf>
    <xf numFmtId="0" fontId="30" fillId="0" borderId="6" xfId="0" applyFont="1" applyBorder="1" applyAlignment="1">
      <alignment horizontal="right" vertical="center"/>
    </xf>
    <xf numFmtId="0" fontId="30" fillId="0" borderId="7" xfId="0" applyFont="1" applyBorder="1" applyAlignment="1">
      <alignment horizontal="right" vertical="center"/>
    </xf>
    <xf numFmtId="0" fontId="30" fillId="0" borderId="38" xfId="0" applyFont="1" applyBorder="1" applyAlignment="1">
      <alignment horizontal="right" vertical="center"/>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30" fillId="0" borderId="61" xfId="0" applyFont="1" applyBorder="1" applyAlignment="1">
      <alignment horizontal="left" vertical="center"/>
    </xf>
    <xf numFmtId="0" fontId="30" fillId="0" borderId="43" xfId="0" applyFont="1" applyBorder="1" applyAlignment="1">
      <alignment horizontal="left" vertical="center"/>
    </xf>
    <xf numFmtId="0" fontId="30" fillId="0" borderId="46" xfId="0" applyFont="1" applyBorder="1" applyAlignment="1">
      <alignment horizontal="left" vertical="center"/>
    </xf>
    <xf numFmtId="0" fontId="30" fillId="0" borderId="44" xfId="0" applyFont="1" applyBorder="1" applyAlignment="1">
      <alignment horizontal="left" vertical="center"/>
    </xf>
    <xf numFmtId="0" fontId="2" fillId="13" borderId="62" xfId="0" applyFont="1" applyFill="1" applyBorder="1" applyAlignment="1">
      <alignment vertical="center" wrapText="1"/>
    </xf>
    <xf numFmtId="0" fontId="0" fillId="13" borderId="62" xfId="0" applyFill="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42" xfId="0" applyFont="1" applyBorder="1" applyAlignment="1">
      <alignment vertical="center"/>
    </xf>
    <xf numFmtId="0" fontId="0" fillId="0" borderId="42" xfId="0" applyBorder="1" applyAlignment="1">
      <alignment vertical="center"/>
    </xf>
    <xf numFmtId="0" fontId="4" fillId="0" borderId="42" xfId="0" applyFont="1" applyBorder="1" applyAlignment="1">
      <alignment vertical="center" wrapText="1"/>
    </xf>
    <xf numFmtId="0" fontId="4" fillId="0" borderId="42" xfId="0" applyFont="1" applyBorder="1" applyAlignment="1">
      <alignment horizontal="center" vertical="center"/>
    </xf>
    <xf numFmtId="0" fontId="4" fillId="4" borderId="42" xfId="0" applyFont="1" applyFill="1" applyBorder="1" applyAlignment="1">
      <alignment horizontal="center" vertical="center"/>
    </xf>
    <xf numFmtId="49" fontId="14" fillId="0" borderId="0" xfId="3" applyNumberFormat="1" applyAlignment="1" applyProtection="1">
      <alignment vertical="top"/>
    </xf>
    <xf numFmtId="0" fontId="0" fillId="0" borderId="0" xfId="0" applyAlignment="1">
      <alignment vertical="top"/>
    </xf>
    <xf numFmtId="0" fontId="14" fillId="0" borderId="0" xfId="3" applyFill="1" applyBorder="1" applyAlignment="1" applyProtection="1">
      <alignment horizontal="left" vertical="center"/>
    </xf>
    <xf numFmtId="0" fontId="0" fillId="0" borderId="0" xfId="0" applyAlignment="1">
      <alignment horizontal="left"/>
    </xf>
  </cellXfs>
  <cellStyles count="10">
    <cellStyle name="Comma" xfId="1" builtinId="3"/>
    <cellStyle name="Currency" xfId="2" builtinId="4"/>
    <cellStyle name="Hyperlink" xfId="3" builtinId="8"/>
    <cellStyle name="Normal" xfId="0" builtinId="0"/>
    <cellStyle name="Normal 2 2" xfId="7" xr:uid="{00000000-0005-0000-0000-000004000000}"/>
    <cellStyle name="Normal 2 2 2" xfId="9" xr:uid="{00000000-0005-0000-0000-000005000000}"/>
    <cellStyle name="Normal 3" xfId="4" xr:uid="{00000000-0005-0000-0000-000006000000}"/>
    <cellStyle name="Normal 4" xfId="5" xr:uid="{00000000-0005-0000-0000-000007000000}"/>
    <cellStyle name="Normal 4 2" xfId="8" xr:uid="{00000000-0005-0000-0000-000008000000}"/>
    <cellStyle name="Percent" xfId="6" builtinId="5"/>
  </cellStyles>
  <dxfs count="39">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ill>
        <patternFill>
          <bgColor rgb="FFFFCCFF"/>
        </patternFill>
      </fill>
    </dxf>
    <dxf>
      <fill>
        <patternFill>
          <bgColor rgb="FFFFCCFF"/>
        </patternFill>
      </fill>
    </dxf>
    <dxf>
      <font>
        <b/>
        <i val="0"/>
        <condense val="0"/>
        <extend val="0"/>
        <color indexed="10"/>
      </font>
      <fill>
        <patternFill patternType="none">
          <bgColor indexed="65"/>
        </patternFill>
      </fill>
    </dxf>
    <dxf>
      <font>
        <b/>
        <i val="0"/>
        <condense val="0"/>
        <extend val="0"/>
        <color auto="1"/>
      </font>
      <fill>
        <patternFill>
          <bgColor indexed="11"/>
        </patternFill>
      </fill>
    </dxf>
    <dxf>
      <font>
        <b/>
        <i val="0"/>
        <condense val="0"/>
        <extend val="0"/>
        <color indexed="9"/>
      </font>
      <fill>
        <patternFill>
          <bgColor indexed="10"/>
        </patternFill>
      </fill>
    </dxf>
    <dxf>
      <font>
        <b val="0"/>
        <i val="0"/>
        <strike val="0"/>
        <color auto="1"/>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ndense val="0"/>
        <extend val="0"/>
        <color indexed="17"/>
      </font>
      <fill>
        <patternFill patternType="none">
          <bgColor indexed="65"/>
        </patternFill>
      </fill>
    </dxf>
    <dxf>
      <font>
        <color theme="1"/>
      </font>
      <fill>
        <patternFill>
          <bgColor rgb="FFFFFFCC"/>
        </patternFill>
      </fill>
      <border>
        <left style="hair">
          <color indexed="64"/>
        </left>
        <right style="hair">
          <color indexed="64"/>
        </right>
        <top style="hair">
          <color indexed="64"/>
        </top>
        <bottom style="hair">
          <color indexed="64"/>
        </bottom>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strike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condense val="0"/>
        <extend val="0"/>
        <color rgb="FF9C0006"/>
      </font>
    </dxf>
    <dxf>
      <font>
        <condense val="0"/>
        <extend val="0"/>
        <color rgb="FF9C0006"/>
      </font>
      <fill>
        <patternFill>
          <bgColor rgb="FFFFC7CE"/>
        </patternFill>
      </fill>
    </dxf>
    <dxf>
      <font>
        <b/>
        <i val="0"/>
      </font>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border>
        <left/>
        <right/>
        <top/>
        <bottom/>
      </border>
    </dxf>
    <dxf>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105965</xdr:colOff>
      <xdr:row>43</xdr:row>
      <xdr:rowOff>73680</xdr:rowOff>
    </xdr:from>
    <xdr:to>
      <xdr:col>36</xdr:col>
      <xdr:colOff>372400</xdr:colOff>
      <xdr:row>43</xdr:row>
      <xdr:rowOff>73680</xdr:rowOff>
    </xdr:to>
    <xdr:cxnSp macro="">
      <xdr:nvCxnSpPr>
        <xdr:cNvPr id="7" name="Straight Arrow Connector 6" descr="Specify cost submittal type" title="Drop Down Arrow">
          <a:extLst>
            <a:ext uri="{FF2B5EF4-FFF2-40B4-BE49-F238E27FC236}">
              <a16:creationId xmlns:a16="http://schemas.microsoft.com/office/drawing/2014/main" id="{00000000-0008-0000-0800-000007000000}"/>
            </a:ext>
          </a:extLst>
        </xdr:cNvPr>
        <xdr:cNvCxnSpPr/>
      </xdr:nvCxnSpPr>
      <xdr:spPr>
        <a:xfrm>
          <a:off x="6196012" y="8362811"/>
          <a:ext cx="414867" cy="1859"/>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35</xdr:col>
      <xdr:colOff>113242</xdr:colOff>
      <xdr:row>41</xdr:row>
      <xdr:rowOff>73025</xdr:rowOff>
    </xdr:from>
    <xdr:to>
      <xdr:col>35</xdr:col>
      <xdr:colOff>113242</xdr:colOff>
      <xdr:row>43</xdr:row>
      <xdr:rowOff>73025</xdr:rowOff>
    </xdr:to>
    <xdr:cxnSp macro="">
      <xdr:nvCxnSpPr>
        <xdr:cNvPr id="9" name="Straight Connector 8" descr="Specify " title="Drop Down Arrow">
          <a:extLst>
            <a:ext uri="{FF2B5EF4-FFF2-40B4-BE49-F238E27FC236}">
              <a16:creationId xmlns:a16="http://schemas.microsoft.com/office/drawing/2014/main" id="{00000000-0008-0000-0800-000009000000}"/>
            </a:ext>
          </a:extLst>
        </xdr:cNvPr>
        <xdr:cNvCxnSpPr/>
      </xdr:nvCxnSpPr>
      <xdr:spPr>
        <a:xfrm flipV="1">
          <a:off x="6367992" y="7957608"/>
          <a:ext cx="0" cy="37041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33130</xdr:colOff>
      <xdr:row>23</xdr:row>
      <xdr:rowOff>33130</xdr:rowOff>
    </xdr:from>
    <xdr:to>
      <xdr:col>8</xdr:col>
      <xdr:colOff>0</xdr:colOff>
      <xdr:row>29</xdr:row>
      <xdr:rowOff>182217</xdr:rowOff>
    </xdr:to>
    <xdr:sp macro="" textlink="">
      <xdr:nvSpPr>
        <xdr:cNvPr id="2" name="Down Arrow 1">
          <a:extLst>
            <a:ext uri="{FF2B5EF4-FFF2-40B4-BE49-F238E27FC236}">
              <a16:creationId xmlns:a16="http://schemas.microsoft.com/office/drawing/2014/main" id="{00000000-0008-0000-0B00-000002000000}"/>
            </a:ext>
          </a:extLst>
        </xdr:cNvPr>
        <xdr:cNvSpPr/>
      </xdr:nvSpPr>
      <xdr:spPr>
        <a:xfrm>
          <a:off x="9758155" y="5481430"/>
          <a:ext cx="1548020" cy="15206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169333</xdr:colOff>
      <xdr:row>12</xdr:row>
      <xdr:rowOff>52917</xdr:rowOff>
    </xdr:from>
    <xdr:to>
      <xdr:col>7</xdr:col>
      <xdr:colOff>1502834</xdr:colOff>
      <xdr:row>20</xdr:row>
      <xdr:rowOff>158750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4358" y="2986617"/>
          <a:ext cx="1333501" cy="1934633"/>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76200</xdr:rowOff>
    </xdr:from>
    <xdr:to>
      <xdr:col>9</xdr:col>
      <xdr:colOff>590550</xdr:colOff>
      <xdr:row>55</xdr:row>
      <xdr:rowOff>133350</xdr:rowOff>
    </xdr:to>
    <xdr:pic>
      <xdr:nvPicPr>
        <xdr:cNvPr id="8456" name="Picture 6" descr="Headders with drop down arrows are columns that can be sorted by that column." title="Instructions Image">
          <a:extLst>
            <a:ext uri="{FF2B5EF4-FFF2-40B4-BE49-F238E27FC236}">
              <a16:creationId xmlns:a16="http://schemas.microsoft.com/office/drawing/2014/main" id="{00000000-0008-0000-0E00-00000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677025"/>
          <a:ext cx="467677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http://www.astm.org/"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1.bin"/><Relationship Id="rId1" Type="http://schemas.openxmlformats.org/officeDocument/2006/relationships/hyperlink" Target="http://www.astm.org/" TargetMode="External"/><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dgs.virginia.gov/engineering-and-buildings/updates/bcom-newsletter2/" TargetMode="External"/><Relationship Id="rId2" Type="http://schemas.openxmlformats.org/officeDocument/2006/relationships/hyperlink" Target="http://www.dgs.virginia.gov/DivisionofEngineeringandBuildings/BCOM/CostData/tabid/1209/Default.aspx" TargetMode="External"/><Relationship Id="rId1" Type="http://schemas.openxmlformats.org/officeDocument/2006/relationships/hyperlink" Target="mailto:capout@dgs.virginia.gov" TargetMode="External"/><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hyperlink" Target="https://dgs.virginia.gov/globalassets/business-units/bcom/documents/budget-development---capital-budget-requests/cr-1-cost-calculation-guidance-document---may-2019.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a.virginia.gov/Admin_Services/CAPP/CAPP_Topics/60106.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DZ57"/>
  <sheetViews>
    <sheetView showGridLines="0" showRowColHeaders="0" showZeros="0" tabSelected="1" zoomScaleNormal="100" zoomScaleSheetLayoutView="100" workbookViewId="0">
      <selection activeCell="AO2" sqref="AO2:AV2"/>
    </sheetView>
  </sheetViews>
  <sheetFormatPr defaultColWidth="8.88671875" defaultRowHeight="13.2" x14ac:dyDescent="0.25"/>
  <cols>
    <col min="1" max="5" width="2.109375" style="2" customWidth="1"/>
    <col min="6" max="6" width="5.109375" style="2" customWidth="1"/>
    <col min="7" max="7" width="2.109375" style="2" customWidth="1"/>
    <col min="8" max="8" width="11.88671875" style="2" customWidth="1"/>
    <col min="9" max="16" width="2.109375" style="2" customWidth="1"/>
    <col min="17" max="17" width="4.44140625" style="2" customWidth="1"/>
    <col min="18" max="28" width="3.33203125" style="2" customWidth="1"/>
    <col min="29" max="48" width="2.109375" style="2" customWidth="1"/>
    <col min="49" max="50" width="2.33203125" style="2" customWidth="1"/>
    <col min="51" max="112" width="2.109375" style="2" customWidth="1"/>
    <col min="113" max="114" width="7.109375" style="38" customWidth="1"/>
    <col min="115" max="115" width="7.109375" style="2" customWidth="1"/>
    <col min="116" max="123" width="2.109375" style="2" customWidth="1"/>
    <col min="124" max="124" width="6.6640625" style="2" customWidth="1"/>
    <col min="125" max="125" width="2.109375" style="2" customWidth="1"/>
    <col min="126" max="126" width="6.6640625" style="2" customWidth="1"/>
    <col min="127" max="127" width="6.109375" style="2" customWidth="1"/>
    <col min="128" max="129" width="2.109375" style="2" customWidth="1"/>
    <col min="130" max="130" width="5.88671875" style="2" customWidth="1"/>
    <col min="131" max="146" width="2.109375" style="2" customWidth="1"/>
    <col min="147" max="156" width="8.88671875" style="2" customWidth="1"/>
    <col min="157" max="16384" width="8.88671875" style="2"/>
  </cols>
  <sheetData>
    <row r="1" spans="1:127" ht="21.9" customHeight="1" x14ac:dyDescent="0.3">
      <c r="A1" s="216"/>
      <c r="B1" s="216"/>
      <c r="C1" s="216"/>
      <c r="D1" s="216"/>
      <c r="E1" s="216"/>
      <c r="F1" s="216"/>
      <c r="G1" s="216"/>
      <c r="H1" s="216"/>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2" t="s">
        <v>0</v>
      </c>
      <c r="AP1" s="432"/>
      <c r="AQ1" s="432"/>
      <c r="AR1" s="432"/>
      <c r="AS1" s="432"/>
      <c r="AT1" s="432"/>
      <c r="AU1" s="432"/>
      <c r="AV1" s="432"/>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50"/>
      <c r="DJ1" s="250"/>
      <c r="DK1" s="216"/>
      <c r="DL1" s="216"/>
      <c r="DM1" s="216"/>
      <c r="DN1" s="216"/>
      <c r="DO1" s="216"/>
      <c r="DP1" s="216"/>
      <c r="DQ1" s="216"/>
      <c r="DR1" s="216"/>
      <c r="DS1" s="216"/>
      <c r="DT1" s="216"/>
      <c r="DU1" s="216"/>
      <c r="DV1" t="s">
        <v>1</v>
      </c>
      <c r="DW1" s="216"/>
    </row>
    <row r="2" spans="1:127" ht="21.9" customHeight="1" x14ac:dyDescent="0.3">
      <c r="A2" s="433" t="s">
        <v>2</v>
      </c>
      <c r="B2" s="433"/>
      <c r="C2" s="433"/>
      <c r="D2" s="433"/>
      <c r="E2" s="433"/>
      <c r="F2" s="433"/>
      <c r="G2" s="433"/>
      <c r="H2" s="433"/>
      <c r="I2" s="425" t="s">
        <v>3</v>
      </c>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34"/>
      <c r="AP2" s="435"/>
      <c r="AQ2" s="435"/>
      <c r="AR2" s="435"/>
      <c r="AS2" s="435"/>
      <c r="AT2" s="435"/>
      <c r="AU2" s="435"/>
      <c r="AV2" s="43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50"/>
      <c r="DJ2" s="250"/>
      <c r="DK2" s="216"/>
      <c r="DL2" s="216"/>
      <c r="DM2" s="216"/>
      <c r="DN2" s="216"/>
      <c r="DO2" s="216"/>
      <c r="DP2" s="216"/>
      <c r="DQ2" s="216"/>
      <c r="DR2" s="216"/>
      <c r="DS2" s="216"/>
      <c r="DT2" s="216"/>
      <c r="DU2" s="216"/>
      <c r="DV2" t="s">
        <v>4</v>
      </c>
      <c r="DW2" s="216"/>
    </row>
    <row r="3" spans="1:127" s="11" customFormat="1" ht="21.9" customHeight="1" x14ac:dyDescent="0.3">
      <c r="A3" s="147" t="s">
        <v>1326</v>
      </c>
      <c r="B3" s="147"/>
      <c r="C3" s="147"/>
      <c r="D3" s="147"/>
      <c r="E3" s="147"/>
      <c r="F3" s="147"/>
      <c r="G3" s="147"/>
      <c r="H3" s="33" t="s">
        <v>5</v>
      </c>
      <c r="I3" s="425" t="s">
        <v>6</v>
      </c>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12"/>
      <c r="DJ3" s="12"/>
      <c r="DK3" s="51"/>
      <c r="DL3" s="51"/>
      <c r="DM3" s="51"/>
      <c r="DN3" s="51"/>
      <c r="DO3" s="51"/>
      <c r="DP3" s="51"/>
      <c r="DQ3" s="51"/>
      <c r="DR3" s="51"/>
      <c r="DS3" s="51"/>
      <c r="DT3" s="51"/>
      <c r="DU3" s="51"/>
      <c r="DV3" t="s">
        <v>7</v>
      </c>
      <c r="DW3" s="51"/>
    </row>
    <row r="4" spans="1:127" s="11" customFormat="1" ht="3.9" customHeight="1" thickBot="1" x14ac:dyDescent="0.35">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12"/>
      <c r="DJ4" s="12"/>
      <c r="DK4" s="51"/>
      <c r="DL4" s="51"/>
      <c r="DM4" s="51"/>
      <c r="DN4" s="51"/>
      <c r="DO4" s="51"/>
      <c r="DP4" s="51"/>
      <c r="DQ4" s="51"/>
      <c r="DR4" s="51"/>
      <c r="DS4" s="51"/>
      <c r="DT4" s="51"/>
      <c r="DU4" s="51"/>
      <c r="DV4" t="s">
        <v>8</v>
      </c>
      <c r="DW4" s="51"/>
    </row>
    <row r="5" spans="1:127" s="11" customFormat="1" ht="3.9" customHeight="1" thickTop="1" x14ac:dyDescent="0.3">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12"/>
      <c r="DJ5" s="12"/>
      <c r="DK5" s="51"/>
      <c r="DL5" s="51"/>
      <c r="DM5" s="51"/>
      <c r="DN5" s="51"/>
      <c r="DO5" s="51"/>
      <c r="DP5" s="51"/>
      <c r="DQ5" s="51"/>
      <c r="DR5" s="51"/>
      <c r="DS5" s="51"/>
      <c r="DT5" s="51"/>
      <c r="DU5" s="51"/>
      <c r="DV5" s="51"/>
      <c r="DW5" s="51"/>
    </row>
    <row r="6" spans="1:127" s="44" customFormat="1" ht="21.9" customHeight="1" x14ac:dyDescent="0.25">
      <c r="A6" s="410" t="s">
        <v>9</v>
      </c>
      <c r="B6" s="410"/>
      <c r="C6" s="410"/>
      <c r="D6" s="410"/>
      <c r="E6" s="410"/>
      <c r="F6" s="410"/>
      <c r="G6" s="410"/>
      <c r="H6" s="410"/>
      <c r="I6" s="105" t="str">
        <f>IF(G10&gt;0,(G9 &amp; " - " &amp; G10 &amp; " - " &amp; G11),"")</f>
        <v/>
      </c>
      <c r="J6" s="106"/>
      <c r="K6" s="106"/>
      <c r="L6" s="106"/>
      <c r="M6" s="106"/>
      <c r="N6" s="106"/>
      <c r="O6" s="106"/>
      <c r="P6" s="106"/>
      <c r="Q6" s="106"/>
      <c r="R6" s="106"/>
      <c r="S6" s="106"/>
      <c r="T6" s="106"/>
      <c r="U6" s="106"/>
      <c r="V6" s="106"/>
      <c r="W6" s="106"/>
      <c r="X6" s="106"/>
      <c r="Y6" s="106"/>
      <c r="Z6" s="106"/>
      <c r="AA6" s="106"/>
      <c r="AB6" s="106"/>
      <c r="AC6" s="106"/>
      <c r="AD6" s="106"/>
      <c r="AE6" s="106"/>
      <c r="AF6" s="410" t="s">
        <v>10</v>
      </c>
      <c r="AG6" s="410"/>
      <c r="AH6" s="410"/>
      <c r="AI6" s="410"/>
      <c r="AJ6" s="410"/>
      <c r="AK6" s="410"/>
      <c r="AL6" s="410"/>
      <c r="AM6" s="410"/>
      <c r="AN6" s="411"/>
      <c r="AO6" s="427"/>
      <c r="AP6" s="427"/>
      <c r="AQ6" s="427"/>
      <c r="AR6" s="427"/>
      <c r="AS6" s="427"/>
      <c r="AT6" s="427"/>
      <c r="AU6" s="428"/>
      <c r="AV6" s="429"/>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52"/>
      <c r="DJ6" s="252"/>
      <c r="DK6" s="215"/>
      <c r="DL6" s="215"/>
      <c r="DM6" s="215"/>
      <c r="DN6" s="215"/>
      <c r="DO6" s="215"/>
      <c r="DP6" s="215"/>
      <c r="DQ6" s="215"/>
      <c r="DR6" s="215"/>
      <c r="DS6" s="215"/>
      <c r="DT6" s="215" t="s">
        <v>11</v>
      </c>
      <c r="DU6" s="215"/>
      <c r="DV6" s="215"/>
      <c r="DW6" s="215"/>
    </row>
    <row r="7" spans="1:127" s="44" customFormat="1" ht="21.9" customHeight="1" x14ac:dyDescent="0.25">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52"/>
      <c r="DJ7" s="252"/>
      <c r="DK7" s="215"/>
      <c r="DL7" s="215"/>
      <c r="DM7" s="215"/>
      <c r="DN7" s="215"/>
      <c r="DO7" s="215"/>
      <c r="DP7" s="215"/>
      <c r="DQ7" s="215"/>
      <c r="DR7" s="215"/>
      <c r="DS7" s="215"/>
      <c r="DT7" s="215" t="s">
        <v>12</v>
      </c>
      <c r="DU7" s="215"/>
      <c r="DV7" s="215"/>
      <c r="DW7" s="215"/>
    </row>
    <row r="8" spans="1:127" s="44" customFormat="1" ht="21.9" customHeight="1" x14ac:dyDescent="0.25">
      <c r="A8" s="437"/>
      <c r="B8" s="437"/>
      <c r="C8" s="437"/>
      <c r="D8" s="437"/>
      <c r="E8" s="437"/>
      <c r="F8" s="437"/>
      <c r="G8" s="438" t="s">
        <v>13</v>
      </c>
      <c r="H8" s="438"/>
      <c r="I8" s="438"/>
      <c r="J8" s="107"/>
      <c r="K8" s="439" t="s">
        <v>14</v>
      </c>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8"/>
      <c r="AS8" s="438"/>
      <c r="AT8" s="438"/>
      <c r="AU8" s="438"/>
      <c r="AV8" s="438"/>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52"/>
      <c r="DJ8" s="252"/>
      <c r="DK8" s="215"/>
      <c r="DL8" s="215"/>
      <c r="DM8" s="215"/>
      <c r="DN8" s="215"/>
      <c r="DO8" s="215"/>
      <c r="DP8" s="215"/>
      <c r="DQ8" s="215"/>
      <c r="DR8" s="215"/>
      <c r="DS8" s="215"/>
      <c r="DT8" s="34" t="s">
        <v>15</v>
      </c>
      <c r="DU8" s="215"/>
      <c r="DV8" s="215"/>
      <c r="DW8" s="215"/>
    </row>
    <row r="9" spans="1:127" s="44" customFormat="1" ht="21.9" customHeight="1" x14ac:dyDescent="0.25">
      <c r="A9" s="417" t="s">
        <v>16</v>
      </c>
      <c r="B9" s="417"/>
      <c r="C9" s="417"/>
      <c r="D9" s="417"/>
      <c r="E9" s="417"/>
      <c r="F9" s="417"/>
      <c r="G9" s="418"/>
      <c r="H9" s="419"/>
      <c r="I9" s="420"/>
      <c r="J9" s="108"/>
      <c r="K9" s="379" t="s">
        <v>17</v>
      </c>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421"/>
      <c r="AS9" s="421"/>
      <c r="AT9" s="421"/>
      <c r="AU9" s="421"/>
      <c r="AV9" s="422"/>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52"/>
      <c r="DJ9" s="252"/>
      <c r="DK9" s="215"/>
      <c r="DL9" s="215"/>
      <c r="DM9" s="215"/>
      <c r="DN9" s="215"/>
      <c r="DO9" s="215"/>
      <c r="DP9" s="215"/>
      <c r="DQ9" s="215"/>
      <c r="DR9" s="215"/>
      <c r="DS9" s="215"/>
      <c r="DT9" s="121" t="s">
        <v>18</v>
      </c>
      <c r="DU9" s="253"/>
      <c r="DV9" s="253"/>
      <c r="DW9" s="253"/>
    </row>
    <row r="10" spans="1:127" s="44" customFormat="1" ht="21.9" customHeight="1" x14ac:dyDescent="0.25">
      <c r="A10" s="417" t="s">
        <v>19</v>
      </c>
      <c r="B10" s="417"/>
      <c r="C10" s="417"/>
      <c r="D10" s="417"/>
      <c r="E10" s="417"/>
      <c r="F10" s="417"/>
      <c r="G10" s="418"/>
      <c r="H10" s="419"/>
      <c r="I10" s="420"/>
      <c r="J10" s="108"/>
      <c r="K10" s="379"/>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421"/>
      <c r="AS10" s="421"/>
      <c r="AT10" s="421"/>
      <c r="AU10" s="421"/>
      <c r="AV10" s="422"/>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52"/>
      <c r="DJ10" s="252"/>
      <c r="DK10" s="215"/>
      <c r="DL10" s="215"/>
      <c r="DM10" s="215"/>
      <c r="DN10" s="215"/>
      <c r="DO10" s="215"/>
      <c r="DP10" s="215"/>
      <c r="DQ10" s="215"/>
      <c r="DR10" s="215"/>
      <c r="DS10" s="215"/>
      <c r="DT10" s="215" t="s">
        <v>20</v>
      </c>
      <c r="DU10" s="215"/>
      <c r="DV10" s="215"/>
      <c r="DW10" s="215"/>
    </row>
    <row r="11" spans="1:127" s="44" customFormat="1" ht="21.9" customHeight="1" x14ac:dyDescent="0.25">
      <c r="A11" s="417" t="s">
        <v>21</v>
      </c>
      <c r="B11" s="417"/>
      <c r="C11" s="417"/>
      <c r="D11" s="417"/>
      <c r="E11" s="417"/>
      <c r="F11" s="417"/>
      <c r="G11" s="418"/>
      <c r="H11" s="419"/>
      <c r="I11" s="420"/>
      <c r="J11" s="108"/>
      <c r="K11" s="379"/>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421"/>
      <c r="AS11" s="421"/>
      <c r="AT11" s="421"/>
      <c r="AU11" s="421"/>
      <c r="AV11" s="422"/>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52"/>
      <c r="DJ11" s="252"/>
      <c r="DK11" s="215"/>
      <c r="DL11" s="215"/>
      <c r="DM11" s="215"/>
      <c r="DN11" s="215"/>
      <c r="DO11" s="215"/>
      <c r="DP11" s="215"/>
      <c r="DQ11" s="215"/>
      <c r="DR11" s="215"/>
      <c r="DS11" s="215"/>
      <c r="DT11" s="215" t="s">
        <v>22</v>
      </c>
      <c r="DU11" s="215"/>
      <c r="DV11" s="215"/>
      <c r="DW11" s="215"/>
    </row>
    <row r="12" spans="1:127" s="44" customFormat="1" ht="21.9" customHeight="1" x14ac:dyDescent="0.25">
      <c r="A12" s="417" t="s">
        <v>23</v>
      </c>
      <c r="B12" s="417"/>
      <c r="C12" s="417"/>
      <c r="D12" s="417"/>
      <c r="E12" s="417"/>
      <c r="F12" s="417"/>
      <c r="G12" s="417"/>
      <c r="H12" s="417"/>
      <c r="I12" s="417"/>
      <c r="J12" s="417"/>
      <c r="K12" s="379"/>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1"/>
      <c r="AS12" s="421"/>
      <c r="AT12" s="421"/>
      <c r="AU12" s="421"/>
      <c r="AV12" s="422"/>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52"/>
      <c r="DJ12" s="252"/>
      <c r="DK12" s="215"/>
      <c r="DL12" s="215"/>
      <c r="DM12" s="215"/>
      <c r="DN12" s="215"/>
      <c r="DO12" s="215"/>
      <c r="DP12" s="215"/>
      <c r="DQ12" s="215"/>
      <c r="DR12" s="215"/>
      <c r="DS12" s="215"/>
      <c r="DT12" s="215"/>
      <c r="DU12" s="215"/>
      <c r="DV12" s="215"/>
      <c r="DW12" s="215"/>
    </row>
    <row r="13" spans="1:127" s="44" customFormat="1" ht="21.9" customHeight="1" x14ac:dyDescent="0.25">
      <c r="A13" s="417" t="s">
        <v>24</v>
      </c>
      <c r="B13" s="417"/>
      <c r="C13" s="417"/>
      <c r="D13" s="417"/>
      <c r="E13" s="417"/>
      <c r="F13" s="417"/>
      <c r="G13" s="417"/>
      <c r="H13" s="417"/>
      <c r="I13" s="417"/>
      <c r="J13" s="417"/>
      <c r="K13" s="379"/>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1"/>
      <c r="AS13" s="421"/>
      <c r="AT13" s="421"/>
      <c r="AU13" s="421"/>
      <c r="AV13" s="422"/>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52"/>
      <c r="DJ13" s="252"/>
      <c r="DK13" s="215"/>
      <c r="DL13" s="215"/>
      <c r="DM13" s="215"/>
      <c r="DN13" s="215"/>
      <c r="DO13" s="215"/>
      <c r="DP13" s="215"/>
      <c r="DQ13" s="215"/>
      <c r="DR13" s="215"/>
      <c r="DS13" s="215"/>
      <c r="DT13" s="215"/>
      <c r="DU13" s="215"/>
      <c r="DV13" s="215"/>
      <c r="DW13" s="215"/>
    </row>
    <row r="14" spans="1:127" s="44" customFormat="1" ht="21.9" customHeight="1" x14ac:dyDescent="0.25">
      <c r="A14" s="219" t="s">
        <v>25</v>
      </c>
      <c r="B14" s="219"/>
      <c r="C14" s="219"/>
      <c r="D14" s="219"/>
      <c r="E14" s="219"/>
      <c r="F14" s="219"/>
      <c r="G14" s="219"/>
      <c r="H14" s="219"/>
      <c r="I14" s="219"/>
      <c r="J14" s="219"/>
      <c r="K14" s="379"/>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1"/>
      <c r="AS14" s="421"/>
      <c r="AT14" s="421"/>
      <c r="AU14" s="421"/>
      <c r="AV14" s="422"/>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52"/>
      <c r="DJ14" s="252"/>
      <c r="DK14" s="215"/>
      <c r="DL14" s="215"/>
      <c r="DM14" s="215"/>
      <c r="DN14" s="215"/>
      <c r="DO14" s="215"/>
      <c r="DP14" s="215"/>
      <c r="DQ14" s="215"/>
      <c r="DR14" s="215"/>
      <c r="DS14" s="215"/>
      <c r="DT14" s="215"/>
      <c r="DU14" s="215"/>
      <c r="DV14" s="215"/>
      <c r="DW14" s="215"/>
    </row>
    <row r="15" spans="1:127" s="44" customFormat="1" ht="21.9" customHeight="1" x14ac:dyDescent="0.25">
      <c r="A15" s="219" t="s">
        <v>26</v>
      </c>
      <c r="B15" s="219"/>
      <c r="C15" s="219"/>
      <c r="D15" s="219"/>
      <c r="E15" s="219"/>
      <c r="F15" s="219"/>
      <c r="G15" s="219"/>
      <c r="H15" s="219"/>
      <c r="I15" s="219"/>
      <c r="J15" s="219"/>
      <c r="K15" s="379"/>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1"/>
      <c r="AS15" s="421"/>
      <c r="AT15" s="421"/>
      <c r="AU15" s="421"/>
      <c r="AV15" s="422"/>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52"/>
      <c r="DJ15" s="252"/>
      <c r="DK15" s="215"/>
      <c r="DL15" s="215"/>
      <c r="DM15" s="215"/>
      <c r="DN15" s="215"/>
      <c r="DO15" s="215"/>
      <c r="DP15" s="215"/>
      <c r="DQ15" s="215"/>
      <c r="DR15" s="215"/>
      <c r="DS15" s="215"/>
      <c r="DT15" s="215"/>
      <c r="DU15" s="215"/>
      <c r="DV15" s="215"/>
      <c r="DW15" s="215"/>
    </row>
    <row r="16" spans="1:127" s="44" customFormat="1" ht="21.9" customHeight="1" x14ac:dyDescent="0.25">
      <c r="A16" s="417" t="s">
        <v>27</v>
      </c>
      <c r="B16" s="417"/>
      <c r="C16" s="417"/>
      <c r="D16" s="417"/>
      <c r="E16" s="417"/>
      <c r="F16" s="417"/>
      <c r="G16" s="417"/>
      <c r="H16" s="417"/>
      <c r="I16" s="417"/>
      <c r="J16" s="417"/>
      <c r="K16" s="379"/>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1"/>
      <c r="AS16" s="421"/>
      <c r="AT16" s="421"/>
      <c r="AU16" s="421"/>
      <c r="AV16" s="422"/>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52"/>
      <c r="DJ16" s="252"/>
      <c r="DK16" s="215"/>
      <c r="DL16" s="215"/>
      <c r="DM16" s="215"/>
      <c r="DN16" s="215"/>
      <c r="DO16" s="215"/>
      <c r="DP16" s="215"/>
      <c r="DQ16" s="215"/>
      <c r="DR16" s="215"/>
      <c r="DS16" s="215"/>
      <c r="DT16" s="215"/>
      <c r="DU16" s="215"/>
      <c r="DV16" s="215"/>
      <c r="DW16" s="215"/>
    </row>
    <row r="17" spans="1:130" s="44" customFormat="1" ht="21.9" customHeight="1" x14ac:dyDescent="0.25">
      <c r="A17" s="417" t="s">
        <v>28</v>
      </c>
      <c r="B17" s="417"/>
      <c r="C17" s="417"/>
      <c r="D17" s="417"/>
      <c r="E17" s="417"/>
      <c r="F17" s="417"/>
      <c r="G17" s="417"/>
      <c r="H17" s="417"/>
      <c r="I17" s="417"/>
      <c r="J17" s="417"/>
      <c r="K17" s="424"/>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1"/>
      <c r="AS17" s="421"/>
      <c r="AT17" s="421"/>
      <c r="AU17" s="421"/>
      <c r="AV17" s="422"/>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t="s">
        <v>17</v>
      </c>
      <c r="DF17" s="215"/>
      <c r="DG17" s="215"/>
      <c r="DH17" s="215"/>
      <c r="DI17" s="252" t="s">
        <v>29</v>
      </c>
      <c r="DJ17" s="252"/>
      <c r="DK17" s="215"/>
      <c r="DL17" s="215"/>
      <c r="DM17" s="215"/>
      <c r="DN17" s="215"/>
      <c r="DO17" s="215"/>
      <c r="DP17" s="215"/>
      <c r="DQ17" s="215"/>
      <c r="DR17" s="215"/>
      <c r="DS17" s="215"/>
      <c r="DT17" s="215"/>
      <c r="DU17" s="215"/>
      <c r="DV17" s="215"/>
      <c r="DW17" s="215"/>
      <c r="DX17" s="215"/>
      <c r="DY17" s="215"/>
      <c r="DZ17" s="215"/>
    </row>
    <row r="18" spans="1:130" s="44" customFormat="1" ht="21.9" customHeight="1" x14ac:dyDescent="0.25">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5"/>
      <c r="AY18" s="4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52" t="s">
        <v>30</v>
      </c>
      <c r="DJ18" s="215"/>
      <c r="DK18" s="252"/>
      <c r="DL18" s="252"/>
      <c r="DM18" s="215"/>
      <c r="DN18" s="215"/>
      <c r="DO18" s="215"/>
      <c r="DP18" s="215"/>
      <c r="DQ18" s="215"/>
      <c r="DR18" s="215"/>
      <c r="DS18" s="215"/>
      <c r="DT18" s="215"/>
      <c r="DU18" s="215"/>
      <c r="DV18" s="215"/>
      <c r="DW18" s="215"/>
      <c r="DX18" s="215"/>
      <c r="DY18" s="215"/>
      <c r="DZ18" s="215"/>
    </row>
    <row r="19" spans="1:130" s="35" customFormat="1" ht="21.9" customHeight="1" x14ac:dyDescent="0.25">
      <c r="A19" s="410" t="s">
        <v>31</v>
      </c>
      <c r="B19" s="410"/>
      <c r="C19" s="410"/>
      <c r="D19" s="410"/>
      <c r="E19" s="410"/>
      <c r="F19" s="410"/>
      <c r="G19" s="410"/>
      <c r="H19" s="410"/>
      <c r="I19" s="410"/>
      <c r="J19" s="410"/>
      <c r="K19" s="410"/>
      <c r="L19" s="410"/>
      <c r="M19" s="410"/>
      <c r="N19" s="410"/>
      <c r="O19" s="410"/>
      <c r="P19" s="410"/>
      <c r="Q19" s="410"/>
      <c r="R19" s="410"/>
      <c r="S19" s="410"/>
      <c r="T19" s="410"/>
      <c r="U19" s="36"/>
      <c r="V19" s="36"/>
      <c r="W19" s="36"/>
      <c r="X19" s="36"/>
      <c r="Y19" s="36"/>
      <c r="Z19" s="36" t="s">
        <v>32</v>
      </c>
      <c r="AA19" s="36"/>
      <c r="AB19" s="36"/>
      <c r="AC19" s="131"/>
      <c r="AD19" s="131"/>
      <c r="AE19" s="131"/>
      <c r="AF19" s="131"/>
      <c r="AH19" s="131"/>
      <c r="AI19" s="131"/>
      <c r="AJ19" s="131"/>
      <c r="AL19" s="36"/>
      <c r="AM19" s="36"/>
      <c r="AN19" s="36"/>
      <c r="AO19" s="36"/>
      <c r="AP19" s="109"/>
      <c r="AQ19" s="109"/>
      <c r="AR19" s="109"/>
      <c r="AS19" s="109"/>
      <c r="AT19" s="109"/>
      <c r="AU19" s="109"/>
      <c r="AV19" s="109"/>
      <c r="AW19" s="109"/>
      <c r="AX19" s="110"/>
      <c r="AY19" s="110"/>
      <c r="AZ19" s="110"/>
      <c r="BA19" s="110"/>
      <c r="BB19" s="110"/>
      <c r="BC19" s="110"/>
      <c r="BE19" s="111"/>
      <c r="BF19" s="111"/>
      <c r="DQ19" s="252"/>
      <c r="DR19" s="252"/>
    </row>
    <row r="20" spans="1:130" s="44" customFormat="1" ht="21.9" customHeight="1" x14ac:dyDescent="0.25">
      <c r="A20" s="215"/>
      <c r="B20" s="215"/>
      <c r="C20" s="215"/>
      <c r="D20" s="394" t="s">
        <v>33</v>
      </c>
      <c r="E20" s="395"/>
      <c r="F20" s="395"/>
      <c r="G20" s="395"/>
      <c r="H20" s="395"/>
      <c r="I20" s="395"/>
      <c r="J20" s="395"/>
      <c r="K20" s="395"/>
      <c r="L20" s="395"/>
      <c r="M20" s="395"/>
      <c r="N20" s="395"/>
      <c r="O20" s="395"/>
      <c r="P20" s="395"/>
      <c r="Q20" s="396"/>
      <c r="R20" s="411"/>
      <c r="S20" s="412"/>
      <c r="T20" s="412"/>
      <c r="U20" s="412"/>
      <c r="V20" s="412"/>
      <c r="W20" s="412"/>
      <c r="X20" s="413"/>
      <c r="Y20" s="215"/>
      <c r="Z20" s="215"/>
      <c r="AA20" s="215"/>
      <c r="AB20" s="215"/>
      <c r="AC20" s="215"/>
      <c r="AD20" s="215"/>
      <c r="AE20" s="241" t="s">
        <v>34</v>
      </c>
      <c r="AF20" s="215"/>
      <c r="AG20" s="374"/>
      <c r="AH20" s="375"/>
      <c r="AI20" s="375"/>
      <c r="AJ20" s="375"/>
      <c r="AK20" s="375"/>
      <c r="AL20" s="375"/>
      <c r="AM20" s="375"/>
      <c r="AN20" s="375"/>
      <c r="AO20" s="375"/>
      <c r="AP20" s="375"/>
      <c r="AQ20" s="375"/>
      <c r="AR20" s="375"/>
      <c r="AS20" s="375"/>
      <c r="AT20" s="375"/>
      <c r="AU20" s="375"/>
      <c r="AV20" s="376"/>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112"/>
      <c r="DJ20" s="112"/>
      <c r="DK20" s="215"/>
      <c r="DL20" s="215"/>
      <c r="DM20" s="215"/>
      <c r="DN20" s="215"/>
      <c r="DO20" s="215"/>
      <c r="DP20" s="215"/>
      <c r="DQ20" s="215"/>
      <c r="DR20" s="215"/>
      <c r="DS20" s="215"/>
      <c r="DT20" s="215"/>
      <c r="DU20" s="215"/>
      <c r="DV20" s="215"/>
      <c r="DW20" s="215"/>
      <c r="DX20" s="215"/>
      <c r="DY20" s="215"/>
      <c r="DZ20" s="215"/>
    </row>
    <row r="21" spans="1:130" s="44" customFormat="1" ht="21.9" customHeight="1" thickBot="1" x14ac:dyDescent="0.3">
      <c r="A21" s="215"/>
      <c r="B21" s="215"/>
      <c r="C21" s="215"/>
      <c r="D21" s="394" t="s">
        <v>35</v>
      </c>
      <c r="E21" s="395"/>
      <c r="F21" s="395"/>
      <c r="G21" s="395"/>
      <c r="H21" s="395"/>
      <c r="I21" s="395"/>
      <c r="J21" s="395"/>
      <c r="K21" s="395"/>
      <c r="L21" s="395"/>
      <c r="M21" s="395"/>
      <c r="N21" s="395"/>
      <c r="O21" s="395"/>
      <c r="P21" s="395"/>
      <c r="Q21" s="396"/>
      <c r="R21" s="414"/>
      <c r="S21" s="415"/>
      <c r="T21" s="415"/>
      <c r="U21" s="415"/>
      <c r="V21" s="415"/>
      <c r="W21" s="415"/>
      <c r="X21" s="416"/>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54" t="str">
        <f>IF(R20=0,"Specify",R20)</f>
        <v>Specify</v>
      </c>
      <c r="DJ21" s="252"/>
      <c r="DK21" s="215"/>
      <c r="DL21" s="215"/>
      <c r="DM21" s="215"/>
      <c r="DN21" s="215"/>
      <c r="DO21" s="215"/>
      <c r="DP21" s="215"/>
      <c r="DQ21" s="215"/>
      <c r="DR21" s="215"/>
      <c r="DS21" s="215"/>
      <c r="DT21" s="215"/>
      <c r="DU21" s="215"/>
      <c r="DV21" s="215"/>
      <c r="DW21" s="215"/>
      <c r="DX21" s="215"/>
      <c r="DY21" s="215"/>
      <c r="DZ21" s="215"/>
    </row>
    <row r="22" spans="1:130" s="44" customFormat="1" ht="21.9" customHeight="1" thickBot="1" x14ac:dyDescent="0.3">
      <c r="A22" s="215"/>
      <c r="B22" s="215"/>
      <c r="C22" s="215"/>
      <c r="D22" s="391" t="s">
        <v>36</v>
      </c>
      <c r="E22" s="392"/>
      <c r="F22" s="392"/>
      <c r="G22" s="392"/>
      <c r="H22" s="392"/>
      <c r="I22" s="392"/>
      <c r="J22" s="392"/>
      <c r="K22" s="392"/>
      <c r="L22" s="392"/>
      <c r="M22" s="392"/>
      <c r="N22" s="392"/>
      <c r="O22" s="392"/>
      <c r="P22" s="392"/>
      <c r="Q22" s="393"/>
      <c r="R22" s="397" t="str">
        <f>IF(OR(R20=0,R21=0),"",SUM((R21*30.416667)/2)+R20)</f>
        <v/>
      </c>
      <c r="S22" s="398"/>
      <c r="T22" s="398"/>
      <c r="U22" s="398"/>
      <c r="V22" s="398"/>
      <c r="W22" s="398"/>
      <c r="X22" s="399"/>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55" t="str">
        <f>IF(R21=0,"Specify",R21)</f>
        <v>Specify</v>
      </c>
      <c r="DJ22" s="252"/>
      <c r="DK22" s="215"/>
      <c r="DL22" s="215"/>
      <c r="DM22" s="215"/>
      <c r="DN22" s="215"/>
      <c r="DO22" s="215"/>
      <c r="DP22" s="215"/>
      <c r="DQ22" s="215"/>
      <c r="DR22" s="215"/>
      <c r="DS22" s="215"/>
      <c r="DT22" s="215"/>
      <c r="DU22" s="215"/>
      <c r="DV22" s="215"/>
      <c r="DW22" s="215"/>
      <c r="DX22" s="215"/>
      <c r="DY22" s="215"/>
      <c r="DZ22" s="215"/>
    </row>
    <row r="23" spans="1:130" s="35" customFormat="1" ht="21.9" customHeight="1" x14ac:dyDescent="0.25">
      <c r="A23" s="36" t="s">
        <v>37</v>
      </c>
      <c r="B23" s="36"/>
      <c r="C23" s="36"/>
      <c r="D23" s="36"/>
      <c r="E23" s="36"/>
      <c r="F23" s="36"/>
      <c r="G23" s="36"/>
      <c r="H23" s="36"/>
      <c r="I23" s="36"/>
      <c r="J23" s="36"/>
      <c r="K23" s="36"/>
      <c r="L23" s="36"/>
      <c r="M23" s="36"/>
      <c r="N23" s="36"/>
      <c r="O23" s="36"/>
      <c r="P23" s="36"/>
      <c r="Q23" s="36"/>
      <c r="R23" s="36"/>
      <c r="S23" s="36"/>
      <c r="T23" s="36"/>
      <c r="U23" s="131"/>
      <c r="V23" s="131"/>
      <c r="W23" s="131"/>
      <c r="X23" s="131"/>
      <c r="Y23" s="131"/>
      <c r="Z23" s="36" t="str">
        <f>IF(R25&gt;0,"SPECIFY RENOVATION LEVEL","")</f>
        <v/>
      </c>
      <c r="AB23" s="323"/>
      <c r="AC23" s="323"/>
      <c r="AD23" s="323"/>
      <c r="AE23" s="323"/>
      <c r="AF23" s="323"/>
      <c r="AG23" s="323"/>
      <c r="AH23" s="252"/>
      <c r="AI23" s="252"/>
      <c r="AJ23" s="252"/>
      <c r="AK23" s="252"/>
      <c r="AL23" s="215"/>
      <c r="AM23" s="113"/>
      <c r="AN23" s="45"/>
      <c r="AO23" s="45"/>
      <c r="AP23" s="45"/>
      <c r="AQ23" s="45"/>
      <c r="AR23" s="45"/>
      <c r="AS23" s="45"/>
      <c r="AW23" s="116"/>
      <c r="AX23" s="111"/>
      <c r="DI23" s="252"/>
      <c r="DJ23" s="252"/>
    </row>
    <row r="24" spans="1:130" s="44" customFormat="1" ht="21.9" customHeight="1" x14ac:dyDescent="0.25">
      <c r="A24" s="215"/>
      <c r="B24" s="215"/>
      <c r="C24" s="215"/>
      <c r="D24" s="394" t="s">
        <v>38</v>
      </c>
      <c r="E24" s="395"/>
      <c r="F24" s="395"/>
      <c r="G24" s="395"/>
      <c r="H24" s="395"/>
      <c r="I24" s="395"/>
      <c r="J24" s="395"/>
      <c r="K24" s="395"/>
      <c r="L24" s="395"/>
      <c r="M24" s="395"/>
      <c r="N24" s="395"/>
      <c r="O24" s="395"/>
      <c r="P24" s="395"/>
      <c r="Q24" s="396"/>
      <c r="R24" s="382"/>
      <c r="S24" s="383"/>
      <c r="T24" s="383"/>
      <c r="U24" s="383"/>
      <c r="V24" s="383"/>
      <c r="W24" s="383"/>
      <c r="X24" s="384"/>
      <c r="Y24" s="215"/>
      <c r="Z24" s="215"/>
      <c r="AA24" s="113" t="str">
        <f>IF(R25&gt;0,"Light: Finishes and ceiling","")</f>
        <v/>
      </c>
      <c r="AB24" s="323"/>
      <c r="AC24" s="323"/>
      <c r="AD24" s="323"/>
      <c r="AE24" s="323"/>
      <c r="AF24" s="323"/>
      <c r="AG24" s="323"/>
      <c r="AH24" s="48"/>
      <c r="AI24" s="215"/>
      <c r="AJ24" s="114"/>
      <c r="AK24" s="114"/>
      <c r="AL24" s="115"/>
      <c r="AM24" s="115"/>
      <c r="AN24" s="115"/>
      <c r="AO24" s="115"/>
      <c r="AP24" s="115"/>
      <c r="AQ24" s="115"/>
      <c r="AR24" s="115"/>
      <c r="AS24" s="45"/>
      <c r="AT24" s="215"/>
      <c r="AU24" s="215"/>
      <c r="AV24" s="215"/>
      <c r="AW24" s="45"/>
      <c r="AX24" s="215"/>
      <c r="AY24" s="215"/>
      <c r="AZ24" s="215"/>
      <c r="BA24" s="215"/>
      <c r="BB24" s="215"/>
      <c r="BC24" s="113"/>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112"/>
      <c r="DJ24" s="112"/>
      <c r="DK24" s="215"/>
      <c r="DL24" s="215"/>
      <c r="DM24" s="215"/>
      <c r="DN24" s="215"/>
      <c r="DO24" s="215"/>
      <c r="DP24" s="215"/>
      <c r="DQ24" s="215"/>
      <c r="DR24" s="215"/>
      <c r="DS24" s="215"/>
      <c r="DT24" s="215"/>
      <c r="DU24" s="215"/>
      <c r="DV24" s="215"/>
      <c r="DW24" s="215"/>
      <c r="DX24" s="215"/>
      <c r="DY24" s="215"/>
      <c r="DZ24" s="215"/>
    </row>
    <row r="25" spans="1:130" s="44" customFormat="1" ht="21.9" customHeight="1" thickBot="1" x14ac:dyDescent="0.3">
      <c r="A25" s="215"/>
      <c r="B25" s="215"/>
      <c r="C25" s="215"/>
      <c r="D25" s="404" t="s">
        <v>39</v>
      </c>
      <c r="E25" s="405"/>
      <c r="F25" s="405"/>
      <c r="G25" s="405"/>
      <c r="H25" s="405"/>
      <c r="I25" s="405"/>
      <c r="J25" s="405"/>
      <c r="K25" s="405"/>
      <c r="L25" s="405"/>
      <c r="M25" s="405"/>
      <c r="N25" s="405"/>
      <c r="O25" s="405"/>
      <c r="P25" s="405"/>
      <c r="Q25" s="406"/>
      <c r="R25" s="388"/>
      <c r="S25" s="389"/>
      <c r="T25" s="389"/>
      <c r="U25" s="389"/>
      <c r="V25" s="389"/>
      <c r="W25" s="389"/>
      <c r="X25" s="390"/>
      <c r="Y25" s="321"/>
      <c r="Z25" s="215"/>
      <c r="AA25" s="113" t="str">
        <f>IF(R25&gt;0,"Medium: Finishes, ceiling","")</f>
        <v/>
      </c>
      <c r="AB25" s="215"/>
      <c r="AC25" s="215"/>
      <c r="AD25" s="215"/>
      <c r="AE25" s="215"/>
      <c r="AF25" s="215"/>
      <c r="AG25" s="215"/>
      <c r="AH25" s="215"/>
      <c r="AI25" s="215"/>
      <c r="AJ25" s="45"/>
      <c r="AK25" s="45"/>
      <c r="AL25" s="45"/>
      <c r="AM25" s="45"/>
      <c r="AN25" s="45"/>
      <c r="AO25" s="45"/>
      <c r="AP25" s="45"/>
      <c r="AQ25" s="45"/>
      <c r="AR25" s="45"/>
      <c r="AS25" s="45"/>
      <c r="AT25" s="215"/>
      <c r="AU25" s="215"/>
      <c r="AV25" s="215"/>
      <c r="AW25" s="45"/>
      <c r="AX25" s="215"/>
      <c r="AY25" s="215"/>
      <c r="AZ25" s="215"/>
      <c r="BA25" s="215"/>
      <c r="BB25" s="215"/>
      <c r="BC25" s="4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52"/>
      <c r="DJ25" s="252"/>
      <c r="DK25" s="215"/>
      <c r="DL25" s="215"/>
      <c r="DM25" s="215"/>
      <c r="DN25" s="215"/>
      <c r="DO25" s="215"/>
      <c r="DP25" s="215"/>
      <c r="DQ25" s="215"/>
      <c r="DR25" s="215"/>
      <c r="DS25" s="215"/>
      <c r="DT25" s="215"/>
      <c r="DU25" s="215"/>
      <c r="DV25" s="215"/>
      <c r="DW25" s="215"/>
      <c r="DX25" s="215"/>
      <c r="DY25" s="215"/>
      <c r="DZ25" s="215"/>
    </row>
    <row r="26" spans="1:130" s="44" customFormat="1" ht="21.9" customHeight="1" thickBot="1" x14ac:dyDescent="0.3">
      <c r="A26" s="215"/>
      <c r="B26" s="215"/>
      <c r="C26" s="215"/>
      <c r="D26" s="391" t="s">
        <v>40</v>
      </c>
      <c r="E26" s="392"/>
      <c r="F26" s="392"/>
      <c r="G26" s="392"/>
      <c r="H26" s="392"/>
      <c r="I26" s="392"/>
      <c r="J26" s="392"/>
      <c r="K26" s="392"/>
      <c r="L26" s="392"/>
      <c r="M26" s="392"/>
      <c r="N26" s="392"/>
      <c r="O26" s="392"/>
      <c r="P26" s="392"/>
      <c r="Q26" s="393"/>
      <c r="R26" s="400">
        <f>SUM(R24:X25)</f>
        <v>0</v>
      </c>
      <c r="S26" s="401"/>
      <c r="T26" s="401"/>
      <c r="U26" s="401"/>
      <c r="V26" s="401"/>
      <c r="W26" s="401"/>
      <c r="X26" s="402"/>
      <c r="Y26" s="215"/>
      <c r="Z26" s="215"/>
      <c r="AA26" s="113" t="str">
        <f>IF(R25&gt;0,"Heavy: Shell completion","")</f>
        <v/>
      </c>
      <c r="AB26" s="215"/>
      <c r="AC26" s="215"/>
      <c r="AD26" s="215"/>
      <c r="AE26" s="215"/>
      <c r="AF26" s="215"/>
      <c r="AG26" s="215"/>
      <c r="AH26" s="215"/>
      <c r="AI26" s="215"/>
      <c r="AJ26" s="45"/>
      <c r="AK26" s="45"/>
      <c r="AL26" s="45"/>
      <c r="AM26" s="45"/>
      <c r="AN26" s="45"/>
      <c r="AO26" s="45"/>
      <c r="AP26" s="45"/>
      <c r="AQ26" s="45"/>
      <c r="AR26" s="45"/>
      <c r="AS26" s="45"/>
      <c r="AT26" s="215"/>
      <c r="AU26" s="215"/>
      <c r="AV26" s="215"/>
      <c r="AW26" s="45"/>
      <c r="AX26" s="215"/>
      <c r="AY26" s="215"/>
      <c r="AZ26" s="215"/>
      <c r="BA26" s="215"/>
      <c r="BB26" s="215"/>
      <c r="BC26" s="113"/>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52"/>
      <c r="DJ26" s="252"/>
      <c r="DK26" s="215"/>
      <c r="DL26" s="215"/>
      <c r="DM26" s="215"/>
      <c r="DN26" s="215"/>
      <c r="DO26" s="215"/>
      <c r="DP26" s="215"/>
      <c r="DQ26" s="215"/>
      <c r="DR26" s="215"/>
      <c r="DS26" s="215"/>
      <c r="DT26" s="215"/>
      <c r="DU26" s="215"/>
      <c r="DV26" s="215"/>
      <c r="DW26" s="215"/>
      <c r="DX26" s="215"/>
      <c r="DY26" s="215"/>
      <c r="DZ26" s="215"/>
    </row>
    <row r="27" spans="1:130" s="44" customFormat="1" ht="21.9" customHeight="1" x14ac:dyDescent="0.25">
      <c r="A27" s="36" t="s">
        <v>41</v>
      </c>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5"/>
      <c r="AA27" s="215"/>
      <c r="AB27" s="215"/>
      <c r="AC27" s="215"/>
      <c r="AD27" s="215"/>
      <c r="AE27" s="327" t="str">
        <f>IF(R25&gt;0,"Specify &gt;","")</f>
        <v/>
      </c>
      <c r="AF27" s="215"/>
      <c r="AG27" s="374"/>
      <c r="AH27" s="375"/>
      <c r="AI27" s="375"/>
      <c r="AJ27" s="375"/>
      <c r="AK27" s="375"/>
      <c r="AL27" s="375"/>
      <c r="AM27" s="375"/>
      <c r="AN27" s="375"/>
      <c r="AO27" s="375"/>
      <c r="AP27" s="375"/>
      <c r="AQ27" s="375"/>
      <c r="AR27" s="375"/>
      <c r="AS27" s="375"/>
      <c r="AT27" s="375"/>
      <c r="AU27" s="375"/>
      <c r="AV27" s="376"/>
      <c r="AW27" s="216"/>
      <c r="AX27" s="215"/>
      <c r="AY27" s="4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52"/>
      <c r="DL27" s="252"/>
      <c r="DM27" s="215"/>
      <c r="DN27" s="215"/>
      <c r="DO27" s="215"/>
      <c r="DP27" s="215"/>
      <c r="DQ27" s="215"/>
      <c r="DR27" s="215"/>
      <c r="DS27" s="215"/>
      <c r="DT27" s="215"/>
      <c r="DU27" s="215"/>
      <c r="DV27" s="215"/>
      <c r="DW27" s="215"/>
      <c r="DX27" s="215"/>
      <c r="DY27" s="215"/>
      <c r="DZ27" s="215"/>
    </row>
    <row r="28" spans="1:130" s="44" customFormat="1" ht="21.9" customHeight="1" x14ac:dyDescent="0.25">
      <c r="A28" s="215"/>
      <c r="B28" s="215"/>
      <c r="C28" s="215"/>
      <c r="D28" s="394" t="s">
        <v>42</v>
      </c>
      <c r="E28" s="395"/>
      <c r="F28" s="395"/>
      <c r="G28" s="395"/>
      <c r="H28" s="395"/>
      <c r="I28" s="395"/>
      <c r="J28" s="395"/>
      <c r="K28" s="395"/>
      <c r="L28" s="395"/>
      <c r="M28" s="395"/>
      <c r="N28" s="395"/>
      <c r="O28" s="395"/>
      <c r="P28" s="395"/>
      <c r="Q28" s="396"/>
      <c r="R28" s="382"/>
      <c r="S28" s="383"/>
      <c r="T28" s="383"/>
      <c r="U28" s="383"/>
      <c r="V28" s="383"/>
      <c r="W28" s="383"/>
      <c r="X28" s="384"/>
      <c r="Y28" s="215"/>
      <c r="Z28" s="215"/>
      <c r="AA28" s="215"/>
      <c r="AB28" s="215"/>
      <c r="AC28" s="215"/>
      <c r="AD28" s="215"/>
      <c r="AE28" s="215"/>
      <c r="AF28" s="215"/>
      <c r="AG28" s="215"/>
      <c r="AH28" s="215"/>
      <c r="AI28" s="215"/>
      <c r="AJ28" s="215"/>
      <c r="AK28" s="215"/>
      <c r="AL28" s="215"/>
      <c r="AM28" s="215"/>
      <c r="AN28" s="117"/>
      <c r="AO28" s="215"/>
      <c r="AP28" s="215"/>
      <c r="AQ28" s="215"/>
      <c r="AR28" s="215"/>
      <c r="AS28" s="215"/>
      <c r="AT28" s="215"/>
      <c r="AU28" s="215"/>
      <c r="AV28" s="215"/>
      <c r="AW28" s="4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52"/>
      <c r="DJ28" s="252"/>
      <c r="DK28" s="215"/>
      <c r="DL28" s="215"/>
      <c r="DM28" s="215"/>
      <c r="DN28" s="215"/>
      <c r="DO28" s="215"/>
      <c r="DP28" s="215"/>
      <c r="DQ28" s="215"/>
      <c r="DR28" s="215"/>
      <c r="DS28" s="215"/>
      <c r="DT28" s="215"/>
      <c r="DU28" s="215"/>
      <c r="DV28" s="215"/>
      <c r="DW28" s="215"/>
      <c r="DX28" s="215"/>
      <c r="DY28" s="215"/>
      <c r="DZ28" s="215"/>
    </row>
    <row r="29" spans="1:130" s="44" customFormat="1" ht="21.9" customHeight="1" thickBot="1" x14ac:dyDescent="0.3">
      <c r="A29" s="215"/>
      <c r="B29" s="215"/>
      <c r="C29" s="215"/>
      <c r="D29" s="394" t="s">
        <v>43</v>
      </c>
      <c r="E29" s="395"/>
      <c r="F29" s="395"/>
      <c r="G29" s="395"/>
      <c r="H29" s="395"/>
      <c r="I29" s="395"/>
      <c r="J29" s="395"/>
      <c r="K29" s="395"/>
      <c r="L29" s="395"/>
      <c r="M29" s="395"/>
      <c r="N29" s="395"/>
      <c r="O29" s="395"/>
      <c r="P29" s="395"/>
      <c r="Q29" s="396"/>
      <c r="R29" s="382"/>
      <c r="S29" s="383"/>
      <c r="T29" s="383"/>
      <c r="U29" s="383"/>
      <c r="V29" s="383"/>
      <c r="W29" s="383"/>
      <c r="X29" s="384"/>
      <c r="Y29" s="215"/>
      <c r="Z29" s="215"/>
      <c r="AA29" s="215"/>
      <c r="AB29" s="215"/>
      <c r="AC29" s="215"/>
      <c r="AD29" s="215"/>
      <c r="AE29" s="215"/>
      <c r="AF29" s="215"/>
      <c r="AG29" s="215"/>
      <c r="AH29" s="215"/>
      <c r="AI29" s="215"/>
      <c r="AJ29" s="215"/>
      <c r="AK29" s="215"/>
      <c r="AL29" s="215"/>
      <c r="AM29" s="215"/>
      <c r="AN29" s="117"/>
      <c r="AO29" s="215"/>
      <c r="AP29" s="215"/>
      <c r="AQ29" s="215"/>
      <c r="AR29" s="215"/>
      <c r="AS29" s="215"/>
      <c r="AT29" s="215"/>
      <c r="AU29" s="215"/>
      <c r="AV29" s="215"/>
      <c r="AW29" s="4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t="s">
        <v>17</v>
      </c>
      <c r="BV29" s="215"/>
      <c r="BW29" s="215"/>
      <c r="BX29" s="215"/>
      <c r="BY29" s="215"/>
      <c r="BZ29" s="215"/>
      <c r="CA29" s="215"/>
      <c r="CB29" s="215"/>
      <c r="CC29" s="215"/>
      <c r="CD29" s="215"/>
      <c r="CE29" s="215"/>
      <c r="CF29" s="215"/>
      <c r="CG29" s="215"/>
      <c r="CH29" s="215"/>
      <c r="CI29" s="215"/>
      <c r="CJ29" s="215"/>
      <c r="CK29" s="215"/>
      <c r="CL29" s="215"/>
      <c r="CM29" s="215"/>
      <c r="CN29" s="215"/>
      <c r="CO29" s="215"/>
      <c r="CP29" s="215"/>
      <c r="CQ29" s="215"/>
      <c r="CR29" s="215"/>
      <c r="CS29" s="215"/>
      <c r="CT29" s="215"/>
      <c r="CU29" s="215"/>
      <c r="CV29" s="215"/>
      <c r="CW29" s="215"/>
      <c r="CX29" s="215"/>
      <c r="CY29" s="215"/>
      <c r="CZ29" s="215"/>
      <c r="DA29" s="215"/>
      <c r="DB29" s="215"/>
      <c r="DC29" s="215"/>
      <c r="DD29" s="215"/>
      <c r="DE29" s="215"/>
      <c r="DF29" s="215"/>
      <c r="DG29" s="215"/>
      <c r="DH29" s="215"/>
      <c r="DI29" s="252"/>
      <c r="DJ29" s="252"/>
      <c r="DK29" s="215"/>
      <c r="DL29" s="215"/>
      <c r="DM29" s="215"/>
      <c r="DN29" s="215"/>
      <c r="DO29" s="215"/>
      <c r="DP29" s="215"/>
      <c r="DQ29" s="215"/>
      <c r="DR29" s="215"/>
      <c r="DS29" s="215"/>
      <c r="DT29" s="215"/>
      <c r="DU29" s="215"/>
      <c r="DV29" s="215"/>
      <c r="DW29" s="215"/>
      <c r="DX29" s="215"/>
      <c r="DY29" s="215"/>
      <c r="DZ29" s="215"/>
    </row>
    <row r="30" spans="1:130" s="44" customFormat="1" ht="21.9" customHeight="1" thickBot="1" x14ac:dyDescent="0.3">
      <c r="A30" s="215"/>
      <c r="B30" s="215"/>
      <c r="C30" s="215"/>
      <c r="D30" s="391" t="s">
        <v>44</v>
      </c>
      <c r="E30" s="392"/>
      <c r="F30" s="392"/>
      <c r="G30" s="392"/>
      <c r="H30" s="392"/>
      <c r="I30" s="392"/>
      <c r="J30" s="392"/>
      <c r="K30" s="392"/>
      <c r="L30" s="392"/>
      <c r="M30" s="392"/>
      <c r="N30" s="392"/>
      <c r="O30" s="392"/>
      <c r="P30" s="392"/>
      <c r="Q30" s="393"/>
      <c r="R30" s="400">
        <f>SUM(R28:X29)</f>
        <v>0</v>
      </c>
      <c r="S30" s="401"/>
      <c r="T30" s="401"/>
      <c r="U30" s="401"/>
      <c r="V30" s="401"/>
      <c r="W30" s="401"/>
      <c r="X30" s="402"/>
      <c r="Y30" s="215"/>
      <c r="Z30" s="111" t="s">
        <v>45</v>
      </c>
      <c r="AA30" s="34"/>
      <c r="AB30" s="34"/>
      <c r="AC30" s="34"/>
      <c r="AD30" s="34"/>
      <c r="AE30" s="34"/>
      <c r="AF30" s="34"/>
      <c r="AG30" s="34"/>
      <c r="AH30" s="34"/>
      <c r="AI30" s="34"/>
      <c r="AJ30" s="34"/>
      <c r="AK30" s="34"/>
      <c r="AL30" s="34"/>
      <c r="AM30" s="34"/>
      <c r="AN30" s="34"/>
      <c r="AO30" s="34"/>
      <c r="AP30" s="34"/>
      <c r="AQ30" s="34"/>
      <c r="AR30" s="34"/>
      <c r="AS30" s="34"/>
      <c r="AT30" s="34"/>
      <c r="AU30" s="34"/>
      <c r="AV30" s="34"/>
      <c r="AW30" s="4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c r="CQ30" s="215"/>
      <c r="CR30" s="215"/>
      <c r="CS30" s="215"/>
      <c r="CT30" s="215"/>
      <c r="CU30" s="215"/>
      <c r="CV30" s="215"/>
      <c r="CW30" s="215"/>
      <c r="CX30" s="215"/>
      <c r="CY30" s="215"/>
      <c r="CZ30" s="215"/>
      <c r="DA30" s="215"/>
      <c r="DB30" s="215"/>
      <c r="DC30" s="215"/>
      <c r="DD30" s="215"/>
      <c r="DE30" s="215"/>
      <c r="DF30" s="215"/>
      <c r="DG30" s="215"/>
      <c r="DH30" s="215"/>
      <c r="DI30" s="252"/>
      <c r="DJ30" s="252"/>
      <c r="DK30" s="215"/>
      <c r="DL30" s="215"/>
      <c r="DM30" s="215"/>
      <c r="DN30" s="215"/>
      <c r="DO30" s="215"/>
      <c r="DP30" s="215"/>
      <c r="DQ30" s="215"/>
      <c r="DR30" s="215"/>
      <c r="DS30" s="215"/>
      <c r="DT30" s="215"/>
      <c r="DU30" s="215"/>
      <c r="DV30" s="215"/>
      <c r="DW30" s="215"/>
      <c r="DX30" s="215"/>
      <c r="DY30" s="215"/>
      <c r="DZ30" s="215"/>
    </row>
    <row r="31" spans="1:130" s="44" customFormat="1" ht="21.9" customHeight="1" thickBot="1" x14ac:dyDescent="0.3">
      <c r="A31" s="215"/>
      <c r="B31" s="215"/>
      <c r="C31" s="215"/>
      <c r="D31" s="219"/>
      <c r="E31" s="219"/>
      <c r="F31" s="219"/>
      <c r="G31" s="219"/>
      <c r="H31" s="219"/>
      <c r="I31" s="219"/>
      <c r="J31" s="219"/>
      <c r="K31" s="219"/>
      <c r="L31" s="219"/>
      <c r="M31" s="219"/>
      <c r="N31" s="219"/>
      <c r="O31" s="219"/>
      <c r="P31" s="219"/>
      <c r="Q31" s="219"/>
      <c r="R31" s="47"/>
      <c r="S31" s="47"/>
      <c r="T31" s="47"/>
      <c r="U31" s="47"/>
      <c r="V31" s="47"/>
      <c r="W31" s="47"/>
      <c r="X31" s="47"/>
      <c r="Y31" s="215"/>
      <c r="Z31" s="215"/>
      <c r="AA31" s="440" t="s">
        <v>46</v>
      </c>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5"/>
      <c r="CP31" s="215"/>
      <c r="CQ31" s="215"/>
      <c r="CR31" s="215"/>
      <c r="CS31" s="215"/>
      <c r="CT31" s="215"/>
      <c r="CU31" s="215"/>
      <c r="CV31" s="215"/>
      <c r="CW31" s="215"/>
      <c r="CX31" s="215"/>
      <c r="CY31" s="215"/>
      <c r="CZ31" s="215"/>
      <c r="DA31" s="215"/>
      <c r="DB31" s="215"/>
      <c r="DC31" s="215"/>
      <c r="DD31" s="215"/>
      <c r="DE31" s="215"/>
      <c r="DF31" s="215"/>
      <c r="DG31" s="215"/>
      <c r="DH31" s="215"/>
      <c r="DI31" s="252"/>
      <c r="DJ31" s="215"/>
      <c r="DK31" s="215"/>
      <c r="DL31" s="215"/>
      <c r="DM31" s="215"/>
      <c r="DN31" s="215"/>
      <c r="DO31" s="215"/>
      <c r="DP31" s="215"/>
      <c r="DQ31" s="215"/>
      <c r="DR31" s="215"/>
      <c r="DS31" s="215"/>
      <c r="DT31" s="215"/>
      <c r="DU31" s="215"/>
      <c r="DV31" s="215"/>
      <c r="DW31" s="215"/>
      <c r="DX31" s="215"/>
      <c r="DY31" s="215"/>
      <c r="DZ31" s="215"/>
    </row>
    <row r="32" spans="1:130" s="44" customFormat="1" ht="21.9" customHeight="1" thickBot="1" x14ac:dyDescent="0.3">
      <c r="A32" s="215"/>
      <c r="B32" s="215"/>
      <c r="C32" s="215"/>
      <c r="D32" s="391" t="s">
        <v>47</v>
      </c>
      <c r="E32" s="392"/>
      <c r="F32" s="392"/>
      <c r="G32" s="392"/>
      <c r="H32" s="392"/>
      <c r="I32" s="392"/>
      <c r="J32" s="392"/>
      <c r="K32" s="392"/>
      <c r="L32" s="392"/>
      <c r="M32" s="392"/>
      <c r="N32" s="392"/>
      <c r="O32" s="392"/>
      <c r="P32" s="392"/>
      <c r="Q32" s="392"/>
      <c r="R32" s="407"/>
      <c r="S32" s="408"/>
      <c r="T32" s="408"/>
      <c r="U32" s="408"/>
      <c r="V32" s="408"/>
      <c r="W32" s="408"/>
      <c r="X32" s="409"/>
      <c r="Y32" s="215"/>
      <c r="Z32" s="322"/>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5"/>
      <c r="CL32" s="215"/>
      <c r="CM32" s="215"/>
      <c r="CN32" s="215"/>
      <c r="CO32" s="215"/>
      <c r="CP32" s="215"/>
      <c r="CQ32" s="215"/>
      <c r="CR32" s="215"/>
      <c r="CS32" s="215"/>
      <c r="CT32" s="215"/>
      <c r="CU32" s="215"/>
      <c r="CV32" s="215"/>
      <c r="CW32" s="215"/>
      <c r="CX32" s="215"/>
      <c r="CY32" s="215"/>
      <c r="CZ32" s="215"/>
      <c r="DA32" s="215"/>
      <c r="DB32" s="215"/>
      <c r="DC32" s="215"/>
      <c r="DD32" s="215"/>
      <c r="DE32" s="215"/>
      <c r="DF32" s="215"/>
      <c r="DG32" s="215"/>
      <c r="DH32" s="215"/>
      <c r="DI32" s="252"/>
      <c r="DJ32" s="215"/>
      <c r="DK32" s="215"/>
      <c r="DL32" s="215"/>
      <c r="DM32" s="215"/>
      <c r="DN32" s="215"/>
      <c r="DO32" s="215"/>
      <c r="DP32" s="215"/>
      <c r="DQ32" s="215"/>
      <c r="DR32" s="215"/>
      <c r="DS32" s="215"/>
      <c r="DT32" s="215"/>
      <c r="DU32" s="215"/>
      <c r="DV32" s="215"/>
      <c r="DW32" s="215"/>
      <c r="DX32" s="215"/>
      <c r="DY32" s="215"/>
      <c r="DZ32" s="215"/>
    </row>
    <row r="33" spans="1:116" s="44" customFormat="1" ht="21.9" customHeight="1" x14ac:dyDescent="0.25">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52"/>
      <c r="DJ33" s="215"/>
      <c r="DK33" s="215"/>
      <c r="DL33" s="215"/>
    </row>
    <row r="34" spans="1:116" s="44" customFormat="1" ht="21.9" customHeight="1" x14ac:dyDescent="0.25">
      <c r="A34" s="35" t="s">
        <v>48</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6"/>
      <c r="AA34" s="216"/>
      <c r="AB34" s="216"/>
      <c r="AC34" s="216"/>
      <c r="AD34" s="216"/>
      <c r="AE34" s="241" t="s">
        <v>34</v>
      </c>
      <c r="AF34" s="216"/>
      <c r="AG34" s="374"/>
      <c r="AH34" s="375"/>
      <c r="AI34" s="375"/>
      <c r="AJ34" s="375"/>
      <c r="AK34" s="375"/>
      <c r="AL34" s="375"/>
      <c r="AM34" s="375"/>
      <c r="AN34" s="375"/>
      <c r="AO34" s="375"/>
      <c r="AP34" s="375"/>
      <c r="AQ34" s="375"/>
      <c r="AR34" s="375"/>
      <c r="AS34" s="375"/>
      <c r="AT34" s="375"/>
      <c r="AU34" s="375"/>
      <c r="AV34" s="376"/>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52"/>
      <c r="DJ34" s="215"/>
      <c r="DK34" s="215"/>
      <c r="DL34" s="215"/>
    </row>
    <row r="35" spans="1:116" s="44" customFormat="1" ht="21.9" customHeight="1" x14ac:dyDescent="0.25">
      <c r="A35" s="215"/>
      <c r="B35" s="215"/>
      <c r="C35" s="215"/>
      <c r="D35" s="378" t="s">
        <v>49</v>
      </c>
      <c r="E35" s="378"/>
      <c r="F35" s="378"/>
      <c r="G35" s="378"/>
      <c r="H35" s="378"/>
      <c r="I35" s="378"/>
      <c r="J35" s="378"/>
      <c r="K35" s="378"/>
      <c r="L35" s="378"/>
      <c r="M35" s="378"/>
      <c r="N35" s="378"/>
      <c r="O35" s="378"/>
      <c r="P35" s="378"/>
      <c r="Q35" s="378"/>
      <c r="R35" s="378" t="s">
        <v>50</v>
      </c>
      <c r="S35" s="378"/>
      <c r="T35" s="378"/>
      <c r="U35" s="378"/>
      <c r="V35" s="378"/>
      <c r="W35" s="378"/>
      <c r="X35" s="378"/>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52"/>
      <c r="DJ35" s="215"/>
      <c r="DK35" s="215"/>
      <c r="DL35" s="215"/>
    </row>
    <row r="36" spans="1:116" s="44" customFormat="1" ht="21.9" customHeight="1" x14ac:dyDescent="0.25">
      <c r="A36" s="215"/>
      <c r="B36" s="215"/>
      <c r="C36" s="215"/>
      <c r="D36" s="379"/>
      <c r="E36" s="380"/>
      <c r="F36" s="380"/>
      <c r="G36" s="380"/>
      <c r="H36" s="380"/>
      <c r="I36" s="380"/>
      <c r="J36" s="380"/>
      <c r="K36" s="380"/>
      <c r="L36" s="380"/>
      <c r="M36" s="380"/>
      <c r="N36" s="380"/>
      <c r="O36" s="380"/>
      <c r="P36" s="380"/>
      <c r="Q36" s="381"/>
      <c r="R36" s="382"/>
      <c r="S36" s="383"/>
      <c r="T36" s="383"/>
      <c r="U36" s="383"/>
      <c r="V36" s="383"/>
      <c r="W36" s="383"/>
      <c r="X36" s="384"/>
      <c r="Y36" s="215" t="s">
        <v>51</v>
      </c>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45"/>
      <c r="AY36" s="4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52"/>
      <c r="DL36" s="215"/>
    </row>
    <row r="37" spans="1:116" s="44" customFormat="1" ht="21.9" customHeight="1" x14ac:dyDescent="0.25">
      <c r="A37" s="215"/>
      <c r="B37" s="215"/>
      <c r="C37" s="215"/>
      <c r="D37" s="403"/>
      <c r="E37" s="380"/>
      <c r="F37" s="380"/>
      <c r="G37" s="380"/>
      <c r="H37" s="380"/>
      <c r="I37" s="380"/>
      <c r="J37" s="380"/>
      <c r="K37" s="380"/>
      <c r="L37" s="380"/>
      <c r="M37" s="380"/>
      <c r="N37" s="380"/>
      <c r="O37" s="380"/>
      <c r="P37" s="380"/>
      <c r="Q37" s="381"/>
      <c r="R37" s="382"/>
      <c r="S37" s="383"/>
      <c r="T37" s="383"/>
      <c r="U37" s="383"/>
      <c r="V37" s="383"/>
      <c r="W37" s="383"/>
      <c r="X37" s="384"/>
      <c r="Y37" s="215" t="s">
        <v>51</v>
      </c>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52"/>
      <c r="DL37" s="215"/>
    </row>
    <row r="38" spans="1:116" s="44" customFormat="1" ht="21.9" customHeight="1" x14ac:dyDescent="0.25">
      <c r="A38" s="215"/>
      <c r="B38" s="215"/>
      <c r="C38" s="215"/>
      <c r="D38" s="379"/>
      <c r="E38" s="380"/>
      <c r="F38" s="380"/>
      <c r="G38" s="380"/>
      <c r="H38" s="380"/>
      <c r="I38" s="380"/>
      <c r="J38" s="380"/>
      <c r="K38" s="380"/>
      <c r="L38" s="380"/>
      <c r="M38" s="380"/>
      <c r="N38" s="380"/>
      <c r="O38" s="380"/>
      <c r="P38" s="380"/>
      <c r="Q38" s="381"/>
      <c r="R38" s="382"/>
      <c r="S38" s="383"/>
      <c r="T38" s="383"/>
      <c r="U38" s="383"/>
      <c r="V38" s="383"/>
      <c r="W38" s="383"/>
      <c r="X38" s="384"/>
      <c r="Y38" s="215" t="s">
        <v>51</v>
      </c>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4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52"/>
      <c r="DL38" s="215"/>
    </row>
    <row r="39" spans="1:116" s="44" customFormat="1" ht="21.9" customHeight="1" x14ac:dyDescent="0.25">
      <c r="A39" s="215"/>
      <c r="B39" s="215"/>
      <c r="C39" s="215"/>
      <c r="D39" s="379"/>
      <c r="E39" s="380"/>
      <c r="F39" s="380"/>
      <c r="G39" s="380"/>
      <c r="H39" s="380"/>
      <c r="I39" s="380"/>
      <c r="J39" s="380"/>
      <c r="K39" s="380"/>
      <c r="L39" s="380"/>
      <c r="M39" s="380"/>
      <c r="N39" s="380"/>
      <c r="O39" s="380"/>
      <c r="P39" s="380"/>
      <c r="Q39" s="381"/>
      <c r="R39" s="382"/>
      <c r="S39" s="383"/>
      <c r="T39" s="383"/>
      <c r="U39" s="383"/>
      <c r="V39" s="383"/>
      <c r="W39" s="383"/>
      <c r="X39" s="384"/>
      <c r="Y39" s="215" t="s">
        <v>51</v>
      </c>
      <c r="Z39" s="322"/>
      <c r="AA39" s="215"/>
      <c r="AB39" s="215"/>
      <c r="AC39" s="215"/>
      <c r="AD39" s="215"/>
      <c r="AE39" s="215"/>
      <c r="AF39" s="215"/>
      <c r="AG39" s="215"/>
      <c r="AH39" s="215"/>
      <c r="AI39" s="215"/>
      <c r="AJ39" s="215"/>
      <c r="AK39" s="215"/>
      <c r="AL39" s="215"/>
      <c r="AM39" s="215"/>
      <c r="AN39" s="215"/>
      <c r="AO39" s="215"/>
      <c r="AP39" s="215"/>
      <c r="AQ39" s="215"/>
      <c r="AR39" s="215"/>
      <c r="AS39" s="215"/>
      <c r="AT39" s="45"/>
      <c r="AU39" s="45"/>
      <c r="AV39" s="45"/>
      <c r="AW39" s="215"/>
      <c r="AX39" s="46"/>
      <c r="AY39" s="4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52"/>
      <c r="DL39" s="215"/>
    </row>
    <row r="40" spans="1:116" s="44" customFormat="1" ht="21.9" customHeight="1" x14ac:dyDescent="0.25">
      <c r="A40" s="215"/>
      <c r="B40" s="215"/>
      <c r="C40" s="215"/>
      <c r="D40" s="379"/>
      <c r="E40" s="380"/>
      <c r="F40" s="380"/>
      <c r="G40" s="380"/>
      <c r="H40" s="380"/>
      <c r="I40" s="380"/>
      <c r="J40" s="380"/>
      <c r="K40" s="380"/>
      <c r="L40" s="380"/>
      <c r="M40" s="380"/>
      <c r="N40" s="380"/>
      <c r="O40" s="380"/>
      <c r="P40" s="380"/>
      <c r="Q40" s="381"/>
      <c r="R40" s="382"/>
      <c r="S40" s="383"/>
      <c r="T40" s="383"/>
      <c r="U40" s="383"/>
      <c r="V40" s="383"/>
      <c r="W40" s="383"/>
      <c r="X40" s="384"/>
      <c r="Y40" s="215" t="s">
        <v>51</v>
      </c>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45"/>
      <c r="AY40" s="4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52"/>
      <c r="DL40" s="215"/>
    </row>
    <row r="41" spans="1:116" s="44" customFormat="1" ht="21.9" customHeight="1" x14ac:dyDescent="0.25">
      <c r="A41" s="215"/>
      <c r="B41" s="215"/>
      <c r="C41" s="215"/>
      <c r="D41" s="379"/>
      <c r="E41" s="380"/>
      <c r="F41" s="380"/>
      <c r="G41" s="380"/>
      <c r="H41" s="380"/>
      <c r="I41" s="380"/>
      <c r="J41" s="380"/>
      <c r="K41" s="380"/>
      <c r="L41" s="380"/>
      <c r="M41" s="380"/>
      <c r="N41" s="380"/>
      <c r="O41" s="380"/>
      <c r="P41" s="380"/>
      <c r="Q41" s="381"/>
      <c r="R41" s="382"/>
      <c r="S41" s="383"/>
      <c r="T41" s="383"/>
      <c r="U41" s="383"/>
      <c r="V41" s="383"/>
      <c r="W41" s="383"/>
      <c r="X41" s="384"/>
      <c r="Y41" s="215" t="s">
        <v>51</v>
      </c>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4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52"/>
      <c r="DL41" s="215"/>
    </row>
    <row r="42" spans="1:116" s="44" customFormat="1" ht="21.9" customHeight="1" thickBot="1" x14ac:dyDescent="0.3">
      <c r="A42" s="215"/>
      <c r="B42" s="215"/>
      <c r="C42" s="215"/>
      <c r="D42" s="385"/>
      <c r="E42" s="386"/>
      <c r="F42" s="386"/>
      <c r="G42" s="386"/>
      <c r="H42" s="386"/>
      <c r="I42" s="386"/>
      <c r="J42" s="386"/>
      <c r="K42" s="386"/>
      <c r="L42" s="386"/>
      <c r="M42" s="386"/>
      <c r="N42" s="386"/>
      <c r="O42" s="386"/>
      <c r="P42" s="386"/>
      <c r="Q42" s="387"/>
      <c r="R42" s="388"/>
      <c r="S42" s="389"/>
      <c r="T42" s="389"/>
      <c r="U42" s="389"/>
      <c r="V42" s="389"/>
      <c r="W42" s="389"/>
      <c r="X42" s="390"/>
      <c r="Y42" s="215" t="s">
        <v>51</v>
      </c>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45"/>
      <c r="AY42" s="4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52"/>
      <c r="DL42" s="252"/>
    </row>
    <row r="43" spans="1:116" s="44" customFormat="1" ht="21.9" customHeight="1" thickBot="1" x14ac:dyDescent="0.3">
      <c r="A43" s="215"/>
      <c r="B43" s="215"/>
      <c r="C43" s="215"/>
      <c r="D43" s="391" t="s">
        <v>52</v>
      </c>
      <c r="E43" s="392"/>
      <c r="F43" s="392"/>
      <c r="G43" s="392"/>
      <c r="H43" s="392"/>
      <c r="I43" s="392"/>
      <c r="J43" s="392"/>
      <c r="K43" s="392"/>
      <c r="L43" s="392"/>
      <c r="M43" s="392"/>
      <c r="N43" s="392"/>
      <c r="O43" s="392"/>
      <c r="P43" s="392"/>
      <c r="Q43" s="393"/>
      <c r="R43" s="400">
        <f>SUM(R36:X42)</f>
        <v>0</v>
      </c>
      <c r="S43" s="401"/>
      <c r="T43" s="401"/>
      <c r="U43" s="401"/>
      <c r="V43" s="401"/>
      <c r="W43" s="401"/>
      <c r="X43" s="402"/>
      <c r="Y43" s="118" t="s">
        <v>51</v>
      </c>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45"/>
      <c r="AY43" s="4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52"/>
      <c r="DL43" s="252"/>
    </row>
    <row r="44" spans="1:116" s="44" customFormat="1" ht="33" customHeight="1" x14ac:dyDescent="0.25">
      <c r="A44" s="216"/>
      <c r="B44" s="216"/>
      <c r="C44" s="216"/>
      <c r="D44" s="216"/>
      <c r="E44" s="216"/>
      <c r="F44" s="216"/>
      <c r="G44" s="216"/>
      <c r="H44" s="216"/>
      <c r="I44" s="216"/>
      <c r="J44" s="216"/>
      <c r="K44" s="216"/>
      <c r="L44" s="216"/>
      <c r="M44" s="216"/>
      <c r="N44" s="216"/>
      <c r="O44" s="216"/>
      <c r="P44" s="216"/>
      <c r="Q44" s="216"/>
      <c r="R44" s="377">
        <f>IF(R26=R43,0,"Total SF of Distribution Must Match Total Project Scope")</f>
        <v>0</v>
      </c>
      <c r="S44" s="377"/>
      <c r="T44" s="377"/>
      <c r="U44" s="377"/>
      <c r="V44" s="377"/>
      <c r="W44" s="377"/>
      <c r="X44" s="377"/>
      <c r="Y44" s="216"/>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6"/>
      <c r="AX44" s="215"/>
      <c r="AY44" s="4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t="s">
        <v>17</v>
      </c>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52"/>
      <c r="DL44" s="252"/>
    </row>
    <row r="45" spans="1:116" s="44" customFormat="1" ht="21.9" customHeight="1" x14ac:dyDescent="0.25">
      <c r="A45" s="216"/>
      <c r="B45" s="216"/>
      <c r="C45" s="216"/>
      <c r="D45" s="326"/>
      <c r="E45" s="326"/>
      <c r="F45" s="326"/>
      <c r="G45" s="326"/>
      <c r="H45" s="326"/>
      <c r="I45" s="326"/>
      <c r="J45" s="326"/>
      <c r="K45" s="326"/>
      <c r="L45" s="326"/>
      <c r="M45" s="326"/>
      <c r="N45" s="326"/>
      <c r="O45" s="326"/>
      <c r="P45" s="326"/>
      <c r="Q45" s="326"/>
      <c r="R45" s="326"/>
      <c r="S45" s="326"/>
      <c r="T45" s="326"/>
      <c r="U45" s="326"/>
      <c r="V45" s="326"/>
      <c r="W45" s="326"/>
      <c r="X45" s="326"/>
      <c r="Y45" s="32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5"/>
      <c r="AY45" s="4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52"/>
      <c r="DL45" s="252"/>
    </row>
    <row r="46" spans="1:116" s="44" customFormat="1" ht="21.9" customHeight="1" x14ac:dyDescent="0.25">
      <c r="A46" s="216"/>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326"/>
      <c r="AA46" s="326"/>
      <c r="AB46" s="326"/>
      <c r="AC46" s="326"/>
      <c r="AD46" s="326"/>
      <c r="AE46" s="326"/>
      <c r="AF46" s="216"/>
      <c r="AG46" s="216"/>
      <c r="AH46" s="216"/>
      <c r="AI46" s="216"/>
      <c r="AJ46" s="216"/>
      <c r="AK46" s="216"/>
      <c r="AL46" s="216"/>
      <c r="AM46" s="216"/>
      <c r="AN46" s="216"/>
      <c r="AO46" s="216"/>
      <c r="AP46" s="216"/>
      <c r="AQ46" s="216"/>
      <c r="AR46" s="216"/>
      <c r="AS46" s="216"/>
      <c r="AT46" s="216"/>
      <c r="AU46" s="216"/>
      <c r="AV46" s="216"/>
      <c r="AW46" s="216"/>
      <c r="AX46" s="215"/>
      <c r="AY46" s="45"/>
      <c r="AZ46" s="215"/>
      <c r="BA46" s="215"/>
      <c r="BB46" s="215"/>
      <c r="BC46" s="215"/>
      <c r="BD46" s="215"/>
      <c r="BE46" s="215"/>
      <c r="BF46" s="215"/>
      <c r="BG46" s="215"/>
      <c r="BH46" s="215"/>
      <c r="BI46" s="215"/>
      <c r="BJ46" s="215"/>
      <c r="BK46" s="215"/>
      <c r="BL46" s="215"/>
      <c r="BM46" s="215"/>
      <c r="BN46" s="215"/>
      <c r="BO46" s="215"/>
      <c r="BP46" s="215"/>
      <c r="BQ46" s="215"/>
      <c r="BR46" s="215"/>
      <c r="BS46" s="215"/>
      <c r="BT46" s="215"/>
      <c r="BU46" s="215"/>
      <c r="BV46" s="215"/>
      <c r="BW46" s="215"/>
      <c r="BX46" s="215"/>
      <c r="BY46" s="215"/>
      <c r="BZ46" s="215"/>
      <c r="CA46" s="215"/>
      <c r="CB46" s="215"/>
      <c r="CC46" s="215"/>
      <c r="CD46" s="215"/>
      <c r="CE46" s="215"/>
      <c r="CF46" s="215"/>
      <c r="CG46" s="215"/>
      <c r="CH46" s="215"/>
      <c r="CI46" s="215"/>
      <c r="CJ46" s="215"/>
      <c r="CK46" s="215"/>
      <c r="CL46" s="215"/>
      <c r="CM46" s="215"/>
      <c r="CN46" s="215"/>
      <c r="CO46" s="215"/>
      <c r="CP46" s="215"/>
      <c r="CQ46" s="215"/>
      <c r="CR46" s="215"/>
      <c r="CS46" s="215"/>
      <c r="CT46" s="215"/>
      <c r="CU46" s="215"/>
      <c r="CV46" s="215"/>
      <c r="CW46" s="215"/>
      <c r="CX46" s="215"/>
      <c r="CY46" s="215"/>
      <c r="CZ46" s="215"/>
      <c r="DA46" s="215"/>
      <c r="DB46" s="215"/>
      <c r="DC46" s="215"/>
      <c r="DD46" s="215"/>
      <c r="DE46" s="215"/>
      <c r="DF46" s="215"/>
      <c r="DG46" s="215"/>
      <c r="DH46" s="215"/>
      <c r="DI46" s="215"/>
      <c r="DJ46" s="215"/>
      <c r="DK46" s="252" t="s">
        <v>17</v>
      </c>
      <c r="DL46" s="252"/>
    </row>
    <row r="47" spans="1:116" s="44" customFormat="1" ht="21.9" customHeight="1" x14ac:dyDescent="0.25">
      <c r="A47" s="216"/>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5"/>
      <c r="AY47" s="4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52"/>
      <c r="DL47" s="252"/>
    </row>
    <row r="48" spans="1:116" s="44" customFormat="1" ht="21.9" customHeight="1" x14ac:dyDescent="0.25">
      <c r="A48" s="216"/>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5"/>
      <c r="AY48" s="45"/>
      <c r="AZ48" s="215"/>
      <c r="BA48" s="215"/>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5"/>
      <c r="BX48" s="215"/>
      <c r="BY48" s="215"/>
      <c r="BZ48" s="215"/>
      <c r="CA48" s="215"/>
      <c r="CB48" s="215"/>
      <c r="CC48" s="215"/>
      <c r="CD48" s="215"/>
      <c r="CE48" s="215"/>
      <c r="CF48" s="215"/>
      <c r="CG48" s="215"/>
      <c r="CH48" s="215"/>
      <c r="CI48" s="215"/>
      <c r="CJ48" s="215"/>
      <c r="CK48" s="215"/>
      <c r="CL48" s="215"/>
      <c r="CM48" s="215"/>
      <c r="CN48" s="215"/>
      <c r="CO48" s="215"/>
      <c r="CP48" s="215"/>
      <c r="CQ48" s="215"/>
      <c r="CR48" s="215"/>
      <c r="CS48" s="215"/>
      <c r="CT48" s="215"/>
      <c r="CU48" s="215"/>
      <c r="CV48" s="215"/>
      <c r="CW48" s="215"/>
      <c r="CX48" s="215"/>
      <c r="CY48" s="215"/>
      <c r="CZ48" s="215"/>
      <c r="DA48" s="215"/>
      <c r="DB48" s="215"/>
      <c r="DC48" s="215"/>
      <c r="DD48" s="215"/>
      <c r="DE48" s="215"/>
      <c r="DF48" s="215"/>
      <c r="DG48" s="215"/>
      <c r="DH48" s="215"/>
      <c r="DI48" s="215"/>
      <c r="DJ48" s="215"/>
      <c r="DK48" s="252" t="s">
        <v>53</v>
      </c>
      <c r="DL48" s="252"/>
    </row>
    <row r="49" spans="1:116" ht="21.9" customHeight="1" x14ac:dyDescent="0.25">
      <c r="A49" s="216"/>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50"/>
      <c r="DJ49" s="250"/>
      <c r="DK49" s="216"/>
      <c r="DL49" s="216"/>
    </row>
    <row r="50" spans="1:116" x14ac:dyDescent="0.25">
      <c r="A50" s="216"/>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6"/>
      <c r="BT50" s="216"/>
      <c r="BU50" s="216"/>
      <c r="BV50" s="216"/>
      <c r="BW50" s="216"/>
      <c r="BX50" s="216"/>
      <c r="BY50" s="216"/>
      <c r="BZ50" s="216"/>
      <c r="CA50" s="216"/>
      <c r="CB50" s="216"/>
      <c r="CC50" s="216"/>
      <c r="CD50" s="216"/>
      <c r="CE50" s="216"/>
      <c r="CF50" s="216"/>
      <c r="CG50" s="216"/>
      <c r="CH50" s="216"/>
      <c r="CI50" s="216"/>
      <c r="CJ50" s="216"/>
      <c r="CK50" s="216"/>
      <c r="CL50" s="216"/>
      <c r="CM50" s="216"/>
      <c r="CN50" s="216"/>
      <c r="CO50" s="216"/>
      <c r="CP50" s="216"/>
      <c r="CQ50" s="216"/>
      <c r="CR50" s="216"/>
      <c r="CS50" s="216"/>
      <c r="CT50" s="216"/>
      <c r="CU50" s="216"/>
      <c r="CV50" s="216"/>
      <c r="CW50" s="216"/>
      <c r="CX50" s="216"/>
      <c r="CY50" s="216"/>
      <c r="CZ50" s="216"/>
      <c r="DA50" s="216"/>
      <c r="DB50" s="216"/>
      <c r="DC50" s="216"/>
      <c r="DD50" s="216"/>
      <c r="DE50" s="216"/>
      <c r="DF50" s="216"/>
      <c r="DG50" s="216"/>
      <c r="DH50" s="216"/>
      <c r="DI50" s="256"/>
      <c r="DJ50" s="250"/>
      <c r="DK50" s="216"/>
      <c r="DL50" s="216"/>
    </row>
    <row r="51" spans="1:116" x14ac:dyDescent="0.25">
      <c r="A51" s="216"/>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6"/>
      <c r="DI51" s="250"/>
      <c r="DJ51" s="250"/>
      <c r="DK51" s="216"/>
      <c r="DL51" s="216"/>
    </row>
    <row r="52" spans="1:116" x14ac:dyDescent="0.25">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50"/>
      <c r="DJ52" s="250"/>
      <c r="DK52" s="216"/>
      <c r="DL52" s="216"/>
    </row>
    <row r="56" spans="1:116" x14ac:dyDescent="0.25">
      <c r="A56" s="216"/>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6"/>
      <c r="BR56" s="216"/>
      <c r="BS56" s="216"/>
      <c r="BT56" s="216"/>
      <c r="BU56" s="216"/>
      <c r="BV56" s="216"/>
      <c r="BW56" s="216"/>
      <c r="BX56" s="216"/>
      <c r="BY56" s="216"/>
      <c r="BZ56" s="216"/>
      <c r="CA56" s="216"/>
      <c r="CB56" s="216"/>
      <c r="CC56" s="216"/>
      <c r="CD56" s="216"/>
      <c r="CE56" s="216"/>
      <c r="CF56" s="216"/>
      <c r="CG56" s="216"/>
      <c r="CH56" s="216"/>
      <c r="CI56" s="216"/>
      <c r="CJ56" s="216"/>
      <c r="CK56" s="216"/>
      <c r="CL56" s="216"/>
      <c r="CM56" s="216"/>
      <c r="CN56" s="216"/>
      <c r="CO56" s="216"/>
      <c r="CP56" s="216"/>
      <c r="CQ56" s="216"/>
      <c r="CR56" s="216"/>
      <c r="CS56" s="216"/>
      <c r="CT56" s="216"/>
      <c r="CU56" s="216"/>
      <c r="CV56" s="216"/>
      <c r="CW56" s="216"/>
      <c r="CX56" s="216"/>
      <c r="CY56" s="216"/>
      <c r="CZ56" s="216"/>
      <c r="DA56" s="216"/>
      <c r="DB56" s="216"/>
      <c r="DC56" s="216"/>
      <c r="DD56" s="216"/>
      <c r="DE56" s="216"/>
      <c r="DF56" s="216"/>
      <c r="DG56" s="216"/>
      <c r="DH56" s="216"/>
      <c r="DI56" s="250"/>
      <c r="DJ56" s="250"/>
      <c r="DK56" s="216"/>
      <c r="DL56" s="216"/>
    </row>
    <row r="57" spans="1:116" x14ac:dyDescent="0.25">
      <c r="A57" s="216"/>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216"/>
      <c r="CF57" s="216"/>
      <c r="CG57" s="216"/>
      <c r="CH57" s="216"/>
      <c r="CI57" s="216"/>
      <c r="CJ57" s="216"/>
      <c r="CK57" s="216"/>
      <c r="CL57" s="216"/>
      <c r="CM57" s="216"/>
      <c r="CN57" s="216"/>
      <c r="CO57" s="216"/>
      <c r="CP57" s="216"/>
      <c r="CQ57" s="216"/>
      <c r="CR57" s="216"/>
      <c r="CS57" s="216"/>
      <c r="CT57" s="216"/>
      <c r="CU57" s="216"/>
      <c r="CV57" s="216"/>
      <c r="CW57" s="216"/>
      <c r="CX57" s="216"/>
      <c r="CY57" s="216"/>
      <c r="CZ57" s="216"/>
      <c r="DA57" s="216"/>
      <c r="DB57" s="216"/>
      <c r="DC57" s="216"/>
      <c r="DD57" s="216"/>
      <c r="DE57" s="216"/>
      <c r="DF57" s="216"/>
      <c r="DG57" s="216"/>
      <c r="DH57" s="216"/>
      <c r="DI57" s="250"/>
      <c r="DJ57" s="250"/>
      <c r="DK57" s="216"/>
      <c r="DL57" s="216"/>
    </row>
  </sheetData>
  <sheetProtection algorithmName="SHA-512" hashValue="pe1YP1z4mF8jMXJdCWDdgdLsouxAid1L2kpE6Mfpbmrc33yPTEC8xqjQPmrqm466K6BJUdkJsEA6iF6MWtxg4A==" saltValue="xVOKFL0s22WjpM2EWqrUwg==" spinCount="100000" sheet="1" selectLockedCells="1"/>
  <mergeCells count="79">
    <mergeCell ref="AA31:AV33"/>
    <mergeCell ref="R28:X28"/>
    <mergeCell ref="D29:Q29"/>
    <mergeCell ref="R29:X29"/>
    <mergeCell ref="D30:Q30"/>
    <mergeCell ref="R30:X30"/>
    <mergeCell ref="K11:AV11"/>
    <mergeCell ref="A8:F8"/>
    <mergeCell ref="G8:I8"/>
    <mergeCell ref="K8:AQ8"/>
    <mergeCell ref="AR8:AV8"/>
    <mergeCell ref="I1:AN1"/>
    <mergeCell ref="AO1:AV1"/>
    <mergeCell ref="A2:H2"/>
    <mergeCell ref="I2:AN2"/>
    <mergeCell ref="AO2:AV2"/>
    <mergeCell ref="I3:AN3"/>
    <mergeCell ref="AO3:AV3"/>
    <mergeCell ref="A9:F9"/>
    <mergeCell ref="G9:I9"/>
    <mergeCell ref="K9:AV9"/>
    <mergeCell ref="A4:AV4"/>
    <mergeCell ref="A6:H6"/>
    <mergeCell ref="AF6:AM6"/>
    <mergeCell ref="AN6:AV6"/>
    <mergeCell ref="A7:AV7"/>
    <mergeCell ref="AG20:AV20"/>
    <mergeCell ref="A10:F10"/>
    <mergeCell ref="G10:I10"/>
    <mergeCell ref="K10:AV10"/>
    <mergeCell ref="A11:F11"/>
    <mergeCell ref="G11:I11"/>
    <mergeCell ref="A12:J12"/>
    <mergeCell ref="K12:AV12"/>
    <mergeCell ref="A13:J13"/>
    <mergeCell ref="K13:AV13"/>
    <mergeCell ref="K17:AV17"/>
    <mergeCell ref="K14:AV14"/>
    <mergeCell ref="A16:J16"/>
    <mergeCell ref="K16:AV16"/>
    <mergeCell ref="A17:J17"/>
    <mergeCell ref="K15:AV15"/>
    <mergeCell ref="A19:T19"/>
    <mergeCell ref="D20:Q20"/>
    <mergeCell ref="R20:X20"/>
    <mergeCell ref="D21:Q21"/>
    <mergeCell ref="R21:X21"/>
    <mergeCell ref="R22:X22"/>
    <mergeCell ref="R43:X43"/>
    <mergeCell ref="D37:Q37"/>
    <mergeCell ref="D25:Q25"/>
    <mergeCell ref="R25:X25"/>
    <mergeCell ref="D26:Q26"/>
    <mergeCell ref="D22:Q22"/>
    <mergeCell ref="R26:X26"/>
    <mergeCell ref="R24:X24"/>
    <mergeCell ref="D41:Q41"/>
    <mergeCell ref="R41:X41"/>
    <mergeCell ref="D32:Q32"/>
    <mergeCell ref="R32:X32"/>
    <mergeCell ref="D40:Q40"/>
    <mergeCell ref="R40:X40"/>
    <mergeCell ref="D24:Q24"/>
    <mergeCell ref="AG34:AV34"/>
    <mergeCell ref="AG27:AV27"/>
    <mergeCell ref="R44:X44"/>
    <mergeCell ref="D35:Q35"/>
    <mergeCell ref="R35:X35"/>
    <mergeCell ref="D36:Q36"/>
    <mergeCell ref="R36:X36"/>
    <mergeCell ref="D42:Q42"/>
    <mergeCell ref="R42:X42"/>
    <mergeCell ref="D43:Q43"/>
    <mergeCell ref="D38:Q38"/>
    <mergeCell ref="R38:X38"/>
    <mergeCell ref="D39:Q39"/>
    <mergeCell ref="R39:X39"/>
    <mergeCell ref="R37:X37"/>
    <mergeCell ref="D28:Q28"/>
  </mergeCells>
  <conditionalFormatting sqref="AG20:AV20">
    <cfRule type="cellIs" dxfId="38" priority="8" stopIfTrue="1" operator="equal">
      <formula>"Specify"</formula>
    </cfRule>
  </conditionalFormatting>
  <conditionalFormatting sqref="AG27:AV27">
    <cfRule type="iconSet" priority="1">
      <iconSet iconSet="5ArrowsGray">
        <cfvo type="percent" val="0"/>
        <cfvo type="percent" val="20"/>
        <cfvo type="percent" val="40"/>
        <cfvo type="percent" val="60"/>
        <cfvo type="percent" val="80"/>
      </iconSet>
    </cfRule>
    <cfRule type="expression" dxfId="37" priority="2">
      <formula>$R$25=0</formula>
    </cfRule>
    <cfRule type="cellIs" dxfId="36" priority="3" stopIfTrue="1" operator="equal">
      <formula>"Specify"</formula>
    </cfRule>
  </conditionalFormatting>
  <conditionalFormatting sqref="AG34:AV34">
    <cfRule type="cellIs" dxfId="35" priority="4" stopIfTrue="1" operator="equal">
      <formula>"Specify"</formula>
    </cfRule>
  </conditionalFormatting>
  <conditionalFormatting sqref="BL19">
    <cfRule type="expression" dxfId="34" priority="10" stopIfTrue="1">
      <formula>IF($R$25&gt;0,"Specify Renovation Level","")</formula>
    </cfRule>
  </conditionalFormatting>
  <dataValidations xWindow="863" yWindow="183" count="14">
    <dataValidation type="list" allowBlank="1" showInputMessage="1" showErrorMessage="1" sqref="AG20:AV20" xr:uid="{00000000-0002-0000-0000-000000000000}">
      <formula1>$DT$6:$DT$11</formula1>
    </dataValidation>
    <dataValidation allowBlank="1" showInputMessage="1" showErrorMessage="1" prompt="Add agency E-mail." sqref="K17:AV17" xr:uid="{00000000-0002-0000-0000-000001000000}"/>
    <dataValidation allowBlank="1" showInputMessage="1" showErrorMessage="1" prompt="Add agency phone number." sqref="K16:AV16" xr:uid="{00000000-0002-0000-0000-000002000000}"/>
    <dataValidation allowBlank="1" showInputMessage="1" showErrorMessage="1" prompt="Add agency contact name." sqref="K13:AV15" xr:uid="{00000000-0002-0000-0000-000003000000}"/>
    <dataValidation allowBlank="1" showInputMessage="1" showErrorMessage="1" prompt="Enter the Project Title associated with the 5-digit Project Code." sqref="K10:AQ10" xr:uid="{00000000-0002-0000-0000-000004000000}"/>
    <dataValidation allowBlank="1" showInputMessage="1" showErrorMessage="1" prompt="If project has multiple Subjobs, enter the Title which best describes this specific Subjob." sqref="K11:AQ11" xr:uid="{00000000-0002-0000-0000-000005000000}"/>
    <dataValidation allowBlank="1" showInputMessage="1" showErrorMessage="1" prompt="Enter the 5-digit Project Code here." sqref="G10:I10" xr:uid="{00000000-0002-0000-0000-000006000000}"/>
    <dataValidation allowBlank="1" showInputMessage="1" showErrorMessage="1" prompt="Enter the Subjob Code here._x000a__x000a_Use 3 digits for the Subjob Code, e.g., 001, 002, 003._x000a__x000a_If this form applies to all Subjobs, or if Project has no Subjobs, enter &quot;000&quot; as the Subjob Code." sqref="G11:I11" xr:uid="{00000000-0002-0000-0000-000007000000}"/>
    <dataValidation allowBlank="1" showInputMessage="1" showErrorMessage="1" prompt="Add any additional clarifications here._x000a__x000a_Space for additional remarks is also provided on the bottom of Page 2." sqref="K12:AQ12" xr:uid="{00000000-0002-0000-0000-000008000000}"/>
    <dataValidation allowBlank="1" showInputMessage="1" showErrorMessage="1" prompt="Enter the Agency Name above." sqref="K9:AQ9" xr:uid="{00000000-0002-0000-0000-000009000000}"/>
    <dataValidation allowBlank="1" showInputMessage="1" showErrorMessage="1" prompt="Enter the 3-digit Agency Code here." sqref="G9:I9" xr:uid="{00000000-0002-0000-0000-00000A000000}"/>
    <dataValidation type="list" allowBlank="1" showInputMessage="1" showErrorMessage="1" prompt="&quot;Original&quot; = first submission of this form._x000a_&quot;Revision&quot; = all subsequent submissions of this form updated to reflect current data._x000a_&quot;Appeal&quot; = any submission of this form requesting for a change in scope or funding from the amounts approved at Preliminary." sqref="AO2:AV2" xr:uid="{00000000-0002-0000-0000-00000B000000}">
      <formula1>"Original,Revision,Appeal"</formula1>
    </dataValidation>
    <dataValidation type="list" allowBlank="1" showInputMessage="1" showErrorMessage="1" sqref="AG34:AV34" xr:uid="{00000000-0002-0000-0000-00000C000000}">
      <formula1>$DI$16:$DI$18</formula1>
    </dataValidation>
    <dataValidation type="list" allowBlank="1" showInputMessage="1" showErrorMessage="1" sqref="AG27" xr:uid="{00000000-0002-0000-0000-00000D000000}">
      <formula1>$DV$1:$DV$4</formula1>
    </dataValidation>
  </dataValidations>
  <printOptions horizontalCentered="1"/>
  <pageMargins left="0.25" right="0.25" top="0.25" bottom="0.25" header="0" footer="0"/>
  <pageSetup scale="57" fitToWidth="2" orientation="portrait" horizontalDpi="200" verticalDpi="200" r:id="rId1"/>
  <headerFooter alignWithMargins="0"/>
  <colBreaks count="1" manualBreakCount="1">
    <brk id="49" max="93"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1:AL104"/>
  <sheetViews>
    <sheetView showGridLines="0" showRowColHeaders="0" zoomScaleNormal="100" zoomScaleSheetLayoutView="100" workbookViewId="0">
      <pane ySplit="12" topLeftCell="A13" activePane="bottomLeft" state="frozen"/>
      <selection activeCell="AG21" sqref="AG21:AV21"/>
      <selection pane="bottomLeft" activeCell="N23" sqref="N23"/>
    </sheetView>
  </sheetViews>
  <sheetFormatPr defaultRowHeight="13.2" x14ac:dyDescent="0.25"/>
  <cols>
    <col min="1" max="1" width="2.88671875" customWidth="1"/>
    <col min="2" max="2" width="16.109375" customWidth="1"/>
    <col min="3" max="4" width="14.33203125" customWidth="1"/>
    <col min="5" max="5" width="14.33203125" style="79" customWidth="1"/>
    <col min="6" max="6" width="10.33203125" customWidth="1"/>
    <col min="7" max="7" width="24.109375" customWidth="1"/>
    <col min="8" max="8" width="7.6640625" customWidth="1"/>
    <col min="9" max="9" width="32" customWidth="1"/>
    <col min="10" max="10" width="7.6640625" customWidth="1"/>
    <col min="11" max="11" width="41.44140625" customWidth="1"/>
    <col min="12" max="12" width="7.6640625" customWidth="1"/>
    <col min="13" max="19" width="9.109375" customWidth="1"/>
    <col min="20" max="38" width="9.109375" hidden="1" customWidth="1"/>
  </cols>
  <sheetData>
    <row r="1" spans="1:37" ht="34.5" customHeight="1" thickBot="1" x14ac:dyDescent="0.35">
      <c r="A1" s="81" t="s">
        <v>240</v>
      </c>
      <c r="B1" s="61"/>
      <c r="C1" s="61"/>
      <c r="D1" s="61"/>
      <c r="E1" s="78"/>
      <c r="F1" s="61"/>
      <c r="G1" s="61"/>
      <c r="H1" s="82"/>
      <c r="I1" s="83"/>
      <c r="J1" s="82"/>
      <c r="K1" s="230"/>
      <c r="L1" s="82"/>
      <c r="U1" s="216"/>
      <c r="V1" s="216"/>
      <c r="W1" s="216"/>
      <c r="X1" s="250"/>
      <c r="Y1" s="250"/>
      <c r="AB1" s="216"/>
      <c r="AC1" s="216"/>
      <c r="AD1" s="216"/>
      <c r="AE1" s="216"/>
      <c r="AF1" s="216"/>
      <c r="AG1" s="216"/>
      <c r="AH1" s="216"/>
      <c r="AI1" s="216" t="s">
        <v>12</v>
      </c>
      <c r="AJ1" s="216"/>
      <c r="AK1" s="216"/>
    </row>
    <row r="2" spans="1:37" ht="8.25" customHeight="1" x14ac:dyDescent="0.25">
      <c r="S2" s="252"/>
      <c r="T2" s="252"/>
      <c r="U2" s="252"/>
      <c r="V2" s="252"/>
      <c r="W2" s="252"/>
      <c r="X2" s="250" t="s">
        <v>241</v>
      </c>
      <c r="AA2" s="250" t="s">
        <v>242</v>
      </c>
      <c r="AB2" s="216"/>
      <c r="AC2" s="216"/>
      <c r="AD2" s="216"/>
      <c r="AE2" s="216"/>
      <c r="AF2" s="216"/>
      <c r="AG2" s="216"/>
      <c r="AH2" s="216"/>
      <c r="AI2" t="s">
        <v>15</v>
      </c>
      <c r="AJ2" s="216"/>
      <c r="AK2" s="216"/>
    </row>
    <row r="3" spans="1:37" x14ac:dyDescent="0.25">
      <c r="A3" s="3" t="s">
        <v>243</v>
      </c>
      <c r="S3" s="252"/>
      <c r="T3" s="252"/>
      <c r="U3" s="252"/>
      <c r="V3" s="252"/>
      <c r="W3" s="252"/>
      <c r="X3" s="250" t="s">
        <v>244</v>
      </c>
      <c r="Y3" s="250" t="s">
        <v>245</v>
      </c>
      <c r="AA3" s="250" t="s">
        <v>246</v>
      </c>
      <c r="AB3" s="216"/>
      <c r="AC3" s="216"/>
      <c r="AD3" s="216"/>
      <c r="AE3" s="216"/>
      <c r="AF3" s="216"/>
      <c r="AG3" s="216"/>
      <c r="AH3" s="216"/>
      <c r="AI3" t="s">
        <v>18</v>
      </c>
      <c r="AJ3" s="216"/>
      <c r="AK3" s="216"/>
    </row>
    <row r="4" spans="1:37" ht="4.5" customHeight="1" x14ac:dyDescent="0.25">
      <c r="A4" s="3"/>
      <c r="S4" s="252"/>
      <c r="T4" s="252"/>
      <c r="U4" s="252"/>
      <c r="V4" s="252"/>
      <c r="W4" s="252"/>
      <c r="X4" s="250" t="s">
        <v>247</v>
      </c>
      <c r="Y4" s="250" t="s">
        <v>248</v>
      </c>
      <c r="AA4" s="250" t="s">
        <v>249</v>
      </c>
      <c r="AB4" s="216"/>
      <c r="AC4" s="216"/>
      <c r="AD4" s="216"/>
      <c r="AE4" s="216"/>
      <c r="AF4" s="216"/>
      <c r="AG4" s="216"/>
      <c r="AH4" s="216"/>
      <c r="AJ4" s="216"/>
      <c r="AK4" s="216"/>
    </row>
    <row r="5" spans="1:37" ht="18" customHeight="1" x14ac:dyDescent="0.25">
      <c r="A5" s="215"/>
      <c r="H5" s="316" t="s">
        <v>250</v>
      </c>
      <c r="I5" s="215" t="s">
        <v>251</v>
      </c>
      <c r="J5" s="286" t="s">
        <v>252</v>
      </c>
      <c r="K5" s="215" t="s">
        <v>253</v>
      </c>
      <c r="S5" s="252"/>
      <c r="T5" s="252"/>
      <c r="U5" s="252"/>
      <c r="V5" s="252"/>
      <c r="W5" s="252"/>
      <c r="X5" s="250" t="s">
        <v>254</v>
      </c>
      <c r="Y5" s="250" t="s">
        <v>255</v>
      </c>
      <c r="AA5" s="252" t="s">
        <v>256</v>
      </c>
      <c r="AB5" s="216"/>
      <c r="AC5" s="216"/>
      <c r="AD5" s="216"/>
      <c r="AE5" s="216"/>
      <c r="AF5" s="216"/>
      <c r="AG5" s="216"/>
      <c r="AH5" s="216"/>
      <c r="AI5" s="216" t="s">
        <v>20</v>
      </c>
      <c r="AJ5" s="216"/>
      <c r="AK5" s="216"/>
    </row>
    <row r="6" spans="1:37" ht="6.75" customHeight="1" x14ac:dyDescent="0.25">
      <c r="A6" s="215"/>
      <c r="H6" s="287"/>
      <c r="I6" s="215"/>
      <c r="J6" s="287"/>
      <c r="K6" s="215"/>
      <c r="S6" s="252"/>
      <c r="T6" s="252"/>
      <c r="U6" s="252"/>
      <c r="V6" s="252"/>
      <c r="W6" s="252"/>
      <c r="X6" s="250" t="s">
        <v>257</v>
      </c>
      <c r="Y6" s="250" t="s">
        <v>258</v>
      </c>
      <c r="AA6" s="252" t="s">
        <v>259</v>
      </c>
      <c r="AB6" s="216"/>
      <c r="AC6" s="216"/>
      <c r="AD6" s="216"/>
      <c r="AE6" s="216"/>
      <c r="AF6" s="216"/>
      <c r="AG6" s="216"/>
      <c r="AH6" s="216"/>
      <c r="AI6" s="216"/>
      <c r="AJ6" s="216"/>
      <c r="AK6" s="216"/>
    </row>
    <row r="7" spans="1:37" ht="18" customHeight="1" x14ac:dyDescent="0.25">
      <c r="A7" s="147" t="s">
        <v>260</v>
      </c>
      <c r="B7" s="266"/>
      <c r="C7" s="79"/>
      <c r="D7" s="596"/>
      <c r="E7" s="468"/>
      <c r="F7" s="468"/>
      <c r="G7" s="468"/>
      <c r="H7" s="468"/>
      <c r="I7" s="468"/>
      <c r="J7" s="468"/>
      <c r="K7" s="468"/>
      <c r="L7" s="597"/>
      <c r="S7" s="252"/>
      <c r="T7" s="252"/>
      <c r="U7" s="252"/>
      <c r="V7" s="252"/>
      <c r="W7" s="252"/>
      <c r="X7" s="250" t="s">
        <v>224</v>
      </c>
      <c r="Y7" s="250" t="s">
        <v>261</v>
      </c>
      <c r="AA7" s="252" t="s">
        <v>262</v>
      </c>
      <c r="AB7" s="216"/>
      <c r="AC7" s="216"/>
      <c r="AD7" s="216"/>
      <c r="AE7" s="216"/>
      <c r="AF7" s="216"/>
      <c r="AG7" s="216"/>
      <c r="AH7" s="216"/>
      <c r="AI7" s="216" t="s">
        <v>22</v>
      </c>
      <c r="AJ7" s="216"/>
      <c r="AK7" s="216"/>
    </row>
    <row r="8" spans="1:37" ht="18" customHeight="1" x14ac:dyDescent="0.25">
      <c r="A8" s="216" t="s">
        <v>263</v>
      </c>
      <c r="D8" s="315"/>
      <c r="E8" s="315"/>
      <c r="S8" s="252"/>
      <c r="T8" s="252"/>
      <c r="U8" s="252"/>
      <c r="V8" s="252"/>
      <c r="W8" s="252"/>
      <c r="X8" s="250" t="s">
        <v>264</v>
      </c>
      <c r="Y8" s="250" t="s">
        <v>265</v>
      </c>
      <c r="AB8" s="216"/>
      <c r="AC8" s="216"/>
      <c r="AD8" s="216"/>
      <c r="AE8" s="216"/>
      <c r="AF8" s="216"/>
      <c r="AG8" s="216"/>
      <c r="AH8" s="216"/>
      <c r="AI8" s="216"/>
      <c r="AJ8" s="216"/>
      <c r="AK8" s="216"/>
    </row>
    <row r="9" spans="1:37" ht="18" customHeight="1" x14ac:dyDescent="0.3">
      <c r="A9" s="216" t="s">
        <v>266</v>
      </c>
      <c r="D9" s="315"/>
      <c r="E9" s="84"/>
      <c r="G9" s="51"/>
      <c r="H9" s="22"/>
      <c r="J9" s="22"/>
      <c r="L9" s="22"/>
      <c r="S9" s="252"/>
      <c r="T9" s="252"/>
      <c r="U9" s="252"/>
      <c r="V9" s="252"/>
      <c r="W9" s="252"/>
      <c r="X9" s="250" t="s">
        <v>267</v>
      </c>
      <c r="Y9" s="250">
        <v>5</v>
      </c>
      <c r="AA9" s="216"/>
      <c r="AB9" s="216"/>
      <c r="AC9" s="216"/>
      <c r="AD9" s="216"/>
      <c r="AE9" s="216"/>
      <c r="AF9" s="216"/>
      <c r="AG9" s="216"/>
      <c r="AH9" s="216"/>
      <c r="AI9" s="216"/>
      <c r="AJ9" s="216"/>
      <c r="AK9" s="216"/>
    </row>
    <row r="10" spans="1:37" ht="18" customHeight="1" thickBot="1" x14ac:dyDescent="0.35">
      <c r="A10" s="216" t="s">
        <v>268</v>
      </c>
      <c r="D10" s="104"/>
      <c r="E10" s="84"/>
      <c r="F10" s="51" t="s">
        <v>269</v>
      </c>
      <c r="G10" s="51"/>
      <c r="H10" s="22"/>
      <c r="J10" s="22"/>
      <c r="L10" s="22"/>
      <c r="U10" s="216"/>
      <c r="V10" s="216"/>
      <c r="W10" s="216"/>
      <c r="X10" s="32" t="s">
        <v>270</v>
      </c>
      <c r="AA10" s="216"/>
      <c r="AB10" s="216"/>
      <c r="AC10" s="216"/>
      <c r="AD10" s="216"/>
      <c r="AE10" s="216"/>
      <c r="AF10" s="216"/>
      <c r="AG10" s="216"/>
      <c r="AH10" s="216"/>
      <c r="AI10" s="216"/>
      <c r="AJ10" s="216"/>
      <c r="AK10" s="216"/>
    </row>
    <row r="11" spans="1:37" ht="18" customHeight="1" thickBot="1" x14ac:dyDescent="0.35">
      <c r="A11" s="80"/>
      <c r="B11" s="266"/>
      <c r="C11" s="79"/>
      <c r="D11" s="79"/>
      <c r="F11" s="94" t="s">
        <v>271</v>
      </c>
      <c r="G11" s="102"/>
      <c r="H11" s="95"/>
      <c r="I11" s="96" t="s">
        <v>272</v>
      </c>
      <c r="J11" s="97"/>
      <c r="K11" s="98" t="s">
        <v>273</v>
      </c>
      <c r="L11" s="99"/>
      <c r="U11" s="216"/>
      <c r="V11" s="216"/>
      <c r="W11" s="216"/>
      <c r="X11" s="250" t="s">
        <v>274</v>
      </c>
      <c r="AA11" s="216"/>
      <c r="AB11" s="216"/>
      <c r="AC11" s="216"/>
      <c r="AD11" s="216"/>
      <c r="AE11" s="216"/>
      <c r="AF11" s="216"/>
      <c r="AG11" s="216"/>
      <c r="AH11" s="216"/>
      <c r="AI11" s="216"/>
      <c r="AJ11" s="216"/>
      <c r="AK11" s="216"/>
    </row>
    <row r="12" spans="1:37" ht="38.25" customHeight="1" x14ac:dyDescent="0.25">
      <c r="A12" s="598" t="s">
        <v>275</v>
      </c>
      <c r="B12" s="599"/>
      <c r="C12" s="599"/>
      <c r="D12" s="599"/>
      <c r="E12" s="599"/>
      <c r="F12" s="600" t="s">
        <v>276</v>
      </c>
      <c r="G12" s="600"/>
      <c r="H12" s="600"/>
      <c r="I12" s="600"/>
      <c r="J12" s="600"/>
      <c r="K12" s="600"/>
      <c r="L12" s="600"/>
      <c r="U12" s="216"/>
      <c r="V12" s="216"/>
      <c r="W12" s="216"/>
      <c r="X12" s="250" t="s">
        <v>277</v>
      </c>
      <c r="AA12" s="216"/>
      <c r="AB12" s="216"/>
      <c r="AC12" s="216"/>
      <c r="AD12" s="216"/>
      <c r="AE12" s="216"/>
      <c r="AF12" s="216"/>
      <c r="AG12" s="216"/>
      <c r="AH12" s="216"/>
      <c r="AI12" s="216"/>
      <c r="AJ12" s="216"/>
      <c r="AK12" s="216"/>
    </row>
    <row r="13" spans="1:37" ht="21.75" customHeight="1" thickBot="1" x14ac:dyDescent="0.35">
      <c r="A13" s="89" t="s">
        <v>217</v>
      </c>
      <c r="B13" s="90"/>
      <c r="C13" s="90"/>
      <c r="D13" s="90"/>
      <c r="E13" s="93"/>
      <c r="F13" s="90"/>
      <c r="G13" s="90"/>
      <c r="H13" s="90"/>
      <c r="I13" s="90"/>
      <c r="J13" s="90"/>
      <c r="K13" s="90"/>
      <c r="L13" s="90"/>
      <c r="U13" s="216"/>
      <c r="V13" s="216"/>
      <c r="W13" s="216"/>
      <c r="X13" s="250" t="s">
        <v>278</v>
      </c>
      <c r="AA13" s="216"/>
      <c r="AB13" s="216"/>
      <c r="AC13" s="216"/>
      <c r="AD13" s="216"/>
      <c r="AE13" s="216"/>
      <c r="AF13" s="216"/>
      <c r="AG13" s="216"/>
      <c r="AH13" s="216"/>
      <c r="AI13" s="216"/>
      <c r="AJ13" s="216"/>
      <c r="AK13" s="216"/>
    </row>
    <row r="14" spans="1:37" ht="27.9" customHeight="1" x14ac:dyDescent="0.25">
      <c r="A14" s="90"/>
      <c r="B14" s="53" t="s">
        <v>279</v>
      </c>
      <c r="C14" s="313"/>
      <c r="D14" s="313"/>
      <c r="E14" s="313"/>
      <c r="F14" s="53" t="s">
        <v>279</v>
      </c>
      <c r="G14" s="58"/>
      <c r="H14" s="313"/>
      <c r="I14" s="53" t="s">
        <v>280</v>
      </c>
      <c r="J14" s="313"/>
      <c r="K14" s="73" t="s">
        <v>281</v>
      </c>
      <c r="L14" s="317"/>
      <c r="T14" s="216" t="s">
        <v>282</v>
      </c>
      <c r="U14" s="216"/>
      <c r="V14" s="216"/>
      <c r="W14" s="216"/>
      <c r="X14" s="252" t="s">
        <v>283</v>
      </c>
      <c r="Y14" s="250"/>
      <c r="Z14" s="216"/>
      <c r="AA14" s="216"/>
      <c r="AB14" s="216"/>
      <c r="AC14" s="216"/>
      <c r="AD14" s="216"/>
      <c r="AE14" s="216"/>
      <c r="AF14" s="216"/>
      <c r="AG14" s="216"/>
      <c r="AH14" s="216"/>
      <c r="AI14" s="216"/>
      <c r="AJ14" s="216"/>
      <c r="AK14" s="216"/>
    </row>
    <row r="15" spans="1:37" ht="15" x14ac:dyDescent="0.25">
      <c r="A15" s="622" t="s">
        <v>217</v>
      </c>
      <c r="B15" s="54"/>
      <c r="C15" s="216" t="s">
        <v>57</v>
      </c>
      <c r="E15" s="85"/>
      <c r="F15" s="54"/>
      <c r="G15" s="216" t="s">
        <v>57</v>
      </c>
      <c r="H15" s="64"/>
      <c r="I15" s="54"/>
      <c r="J15" s="64"/>
      <c r="K15" s="74" t="s">
        <v>284</v>
      </c>
      <c r="L15" s="314"/>
      <c r="T15" s="216" t="s">
        <v>285</v>
      </c>
      <c r="U15" s="216"/>
      <c r="V15" s="216"/>
      <c r="W15" s="216"/>
      <c r="X15" s="252" t="s">
        <v>286</v>
      </c>
      <c r="Y15" s="1"/>
      <c r="Z15" s="216"/>
      <c r="AA15" s="250" t="s">
        <v>17</v>
      </c>
      <c r="AB15" s="216"/>
      <c r="AC15" s="216"/>
      <c r="AD15" s="250" t="s">
        <v>242</v>
      </c>
      <c r="AE15" s="216"/>
      <c r="AF15" s="216"/>
      <c r="AG15" s="216"/>
      <c r="AH15" s="216"/>
      <c r="AI15" s="216"/>
      <c r="AJ15" s="216"/>
      <c r="AK15" s="216"/>
    </row>
    <row r="16" spans="1:37" ht="15" x14ac:dyDescent="0.25">
      <c r="A16" s="623"/>
      <c r="B16" s="54"/>
      <c r="C16" s="601"/>
      <c r="D16" s="602"/>
      <c r="E16" s="603"/>
      <c r="F16" s="54"/>
      <c r="G16" s="637"/>
      <c r="H16" s="638"/>
      <c r="I16" s="69"/>
      <c r="J16" s="72"/>
      <c r="K16" s="74" t="s">
        <v>287</v>
      </c>
      <c r="L16" s="314"/>
      <c r="T16" s="216" t="s">
        <v>288</v>
      </c>
      <c r="U16" s="1"/>
      <c r="V16" s="1"/>
      <c r="W16" s="1"/>
      <c r="X16" s="252" t="s">
        <v>289</v>
      </c>
      <c r="Y16" s="32"/>
      <c r="Z16" s="1"/>
      <c r="AB16" s="1"/>
      <c r="AC16" s="1"/>
      <c r="AD16" s="250" t="s">
        <v>246</v>
      </c>
      <c r="AE16" s="1"/>
      <c r="AF16" s="250"/>
      <c r="AG16" s="250"/>
      <c r="AH16" s="1"/>
      <c r="AI16" s="1"/>
      <c r="AJ16" s="1"/>
      <c r="AK16" s="1"/>
    </row>
    <row r="17" spans="1:37" x14ac:dyDescent="0.25">
      <c r="A17" s="623"/>
      <c r="B17" s="54"/>
      <c r="E17" s="85"/>
      <c r="F17" s="54"/>
      <c r="H17" s="64"/>
      <c r="I17" s="54" t="s">
        <v>290</v>
      </c>
      <c r="J17" s="314"/>
      <c r="K17" s="74" t="s">
        <v>291</v>
      </c>
      <c r="L17" s="314"/>
      <c r="T17" t="s">
        <v>292</v>
      </c>
      <c r="U17" s="216"/>
      <c r="V17" s="216"/>
      <c r="W17" s="216"/>
      <c r="X17" s="252" t="s">
        <v>293</v>
      </c>
      <c r="Y17" s="250"/>
      <c r="Z17" s="216"/>
      <c r="AB17" s="216"/>
      <c r="AC17" s="216"/>
      <c r="AD17" s="250" t="s">
        <v>249</v>
      </c>
      <c r="AE17" s="216"/>
      <c r="AF17" s="216"/>
      <c r="AG17" s="216"/>
      <c r="AH17" s="216"/>
      <c r="AI17" s="216"/>
      <c r="AJ17" s="216"/>
      <c r="AK17" s="216"/>
    </row>
    <row r="18" spans="1:37" ht="13.8" thickBot="1" x14ac:dyDescent="0.3">
      <c r="A18" s="623"/>
      <c r="B18" s="55"/>
      <c r="C18" s="61"/>
      <c r="D18" s="61"/>
      <c r="E18" s="86"/>
      <c r="F18" s="55"/>
      <c r="G18" s="61"/>
      <c r="H18" s="65"/>
      <c r="I18" s="55"/>
      <c r="J18" s="65"/>
      <c r="K18" s="75" t="s">
        <v>294</v>
      </c>
      <c r="L18" s="314"/>
      <c r="U18" s="216"/>
      <c r="V18" s="216"/>
      <c r="W18" s="216"/>
      <c r="X18" s="252" t="s">
        <v>295</v>
      </c>
      <c r="Z18" s="216"/>
      <c r="AB18" s="216"/>
      <c r="AC18" s="216"/>
      <c r="AD18" s="250" t="s">
        <v>296</v>
      </c>
      <c r="AE18" s="216"/>
      <c r="AF18" s="216"/>
      <c r="AG18" s="216"/>
      <c r="AH18" s="216"/>
      <c r="AI18" s="216"/>
      <c r="AJ18" s="216"/>
      <c r="AK18" s="216"/>
    </row>
    <row r="19" spans="1:37" ht="27.9" customHeight="1" x14ac:dyDescent="0.25">
      <c r="A19" s="90"/>
      <c r="B19" s="53" t="s">
        <v>297</v>
      </c>
      <c r="C19" s="313"/>
      <c r="D19" s="313"/>
      <c r="E19" s="313"/>
      <c r="F19" s="53" t="s">
        <v>297</v>
      </c>
      <c r="G19" s="58"/>
      <c r="H19" s="313"/>
      <c r="I19" s="53" t="s">
        <v>298</v>
      </c>
      <c r="J19" s="63" t="s">
        <v>292</v>
      </c>
      <c r="K19" s="73" t="s">
        <v>299</v>
      </c>
      <c r="L19" s="317"/>
      <c r="U19" s="216"/>
      <c r="V19" s="216"/>
      <c r="W19" s="216"/>
      <c r="X19" s="252" t="s">
        <v>300</v>
      </c>
      <c r="Y19" s="32"/>
      <c r="Z19" s="216"/>
      <c r="AB19" s="216"/>
      <c r="AC19" s="216"/>
      <c r="AD19" s="250" t="s">
        <v>301</v>
      </c>
      <c r="AE19" s="216"/>
      <c r="AF19" s="216"/>
      <c r="AG19" s="216"/>
      <c r="AH19" s="216"/>
      <c r="AI19" s="216"/>
      <c r="AJ19" s="216"/>
      <c r="AK19" s="216"/>
    </row>
    <row r="20" spans="1:37" ht="15" x14ac:dyDescent="0.25">
      <c r="A20" s="593" t="s">
        <v>217</v>
      </c>
      <c r="B20" s="54"/>
      <c r="C20" s="216" t="s">
        <v>57</v>
      </c>
      <c r="E20" s="85"/>
      <c r="F20" s="54"/>
      <c r="G20" s="216" t="s">
        <v>57</v>
      </c>
      <c r="H20" s="64"/>
      <c r="I20" s="69"/>
      <c r="J20" s="64"/>
      <c r="K20" s="74" t="s">
        <v>302</v>
      </c>
      <c r="L20" s="314"/>
      <c r="U20" s="1"/>
      <c r="V20" s="1"/>
      <c r="W20" s="1"/>
      <c r="X20" s="252" t="s">
        <v>303</v>
      </c>
      <c r="Y20" s="250"/>
      <c r="Z20" s="1"/>
      <c r="AB20" s="1"/>
      <c r="AC20" s="1"/>
      <c r="AD20" s="250" t="s">
        <v>304</v>
      </c>
      <c r="AE20" s="1"/>
      <c r="AF20" s="1"/>
      <c r="AG20" s="1"/>
      <c r="AH20" s="1"/>
      <c r="AI20" s="1"/>
      <c r="AJ20" s="1"/>
      <c r="AK20" s="1"/>
    </row>
    <row r="21" spans="1:37" x14ac:dyDescent="0.25">
      <c r="A21" s="594"/>
      <c r="B21" s="54"/>
      <c r="C21" s="604"/>
      <c r="D21" s="605"/>
      <c r="E21" s="606"/>
      <c r="F21" s="54"/>
      <c r="G21" s="624"/>
      <c r="H21" s="625"/>
      <c r="I21" s="70" t="s">
        <v>305</v>
      </c>
      <c r="J21" s="314"/>
      <c r="K21" s="74" t="s">
        <v>306</v>
      </c>
      <c r="L21" s="314"/>
      <c r="U21" s="216"/>
      <c r="V21" s="216"/>
      <c r="W21" s="216"/>
      <c r="X21" s="252" t="s">
        <v>307</v>
      </c>
      <c r="Y21" s="250"/>
      <c r="Z21" s="216"/>
      <c r="AA21" s="250" t="s">
        <v>242</v>
      </c>
      <c r="AB21" s="216"/>
      <c r="AC21" s="216"/>
      <c r="AD21" s="250" t="s">
        <v>308</v>
      </c>
      <c r="AE21" s="216"/>
      <c r="AF21" s="216"/>
      <c r="AG21" s="216"/>
      <c r="AH21" s="216"/>
      <c r="AI21" s="216"/>
      <c r="AJ21" s="216"/>
      <c r="AK21" s="216"/>
    </row>
    <row r="22" spans="1:37" x14ac:dyDescent="0.25">
      <c r="A22" s="594"/>
      <c r="B22" s="54"/>
      <c r="C22" s="616"/>
      <c r="D22" s="617"/>
      <c r="E22" s="618"/>
      <c r="F22" s="54"/>
      <c r="G22" s="626"/>
      <c r="H22" s="627"/>
      <c r="I22" s="54"/>
      <c r="J22" s="64"/>
      <c r="K22" s="74" t="s">
        <v>309</v>
      </c>
      <c r="L22" s="314"/>
      <c r="U22" s="216"/>
      <c r="V22" s="216"/>
      <c r="W22" s="216"/>
      <c r="X22" s="252" t="s">
        <v>310</v>
      </c>
      <c r="Y22" s="216"/>
      <c r="Z22" s="216"/>
      <c r="AA22" s="250" t="s">
        <v>246</v>
      </c>
      <c r="AB22" s="216"/>
      <c r="AC22" s="216"/>
      <c r="AD22" s="250" t="s">
        <v>311</v>
      </c>
      <c r="AE22" s="216"/>
      <c r="AF22" s="216"/>
      <c r="AG22" s="216"/>
      <c r="AH22" s="216"/>
      <c r="AI22" s="216"/>
      <c r="AJ22" s="216"/>
      <c r="AK22" s="216"/>
    </row>
    <row r="23" spans="1:37" x14ac:dyDescent="0.25">
      <c r="A23" s="594"/>
      <c r="B23" s="54"/>
      <c r="C23" s="616"/>
      <c r="D23" s="617"/>
      <c r="E23" s="618"/>
      <c r="F23" s="54"/>
      <c r="G23" s="626"/>
      <c r="H23" s="627"/>
      <c r="I23" s="69"/>
      <c r="J23" s="72"/>
      <c r="K23" s="74" t="s">
        <v>312</v>
      </c>
      <c r="L23" s="314"/>
      <c r="U23" s="216"/>
      <c r="V23" s="216"/>
      <c r="W23" s="216"/>
      <c r="X23" s="252" t="s">
        <v>313</v>
      </c>
      <c r="Y23" s="216"/>
      <c r="Z23" s="216"/>
      <c r="AA23" s="250" t="s">
        <v>249</v>
      </c>
      <c r="AB23" s="216"/>
      <c r="AC23" s="216"/>
      <c r="AD23" s="216"/>
      <c r="AE23" s="216"/>
      <c r="AF23" s="216"/>
      <c r="AG23" s="216"/>
      <c r="AH23" s="216"/>
      <c r="AI23" s="216"/>
      <c r="AJ23" s="216"/>
      <c r="AK23" s="216"/>
    </row>
    <row r="24" spans="1:37" x14ac:dyDescent="0.25">
      <c r="A24" s="90"/>
      <c r="B24" s="54"/>
      <c r="C24" s="619"/>
      <c r="D24" s="620"/>
      <c r="E24" s="621"/>
      <c r="F24" s="54"/>
      <c r="G24" s="628"/>
      <c r="H24" s="629"/>
      <c r="I24" s="54" t="s">
        <v>314</v>
      </c>
      <c r="J24" s="314"/>
      <c r="K24" s="74" t="s">
        <v>315</v>
      </c>
      <c r="L24" s="314"/>
      <c r="U24" s="216"/>
      <c r="V24" s="216"/>
      <c r="W24" s="216"/>
      <c r="Y24" s="216"/>
      <c r="Z24" s="216"/>
      <c r="AA24" s="250" t="s">
        <v>316</v>
      </c>
      <c r="AB24" s="216"/>
      <c r="AC24" s="216"/>
      <c r="AD24" s="216"/>
      <c r="AE24" s="216"/>
      <c r="AF24" s="216"/>
      <c r="AG24" s="216"/>
      <c r="AH24" s="216"/>
      <c r="AI24" s="216"/>
      <c r="AJ24" s="216"/>
      <c r="AK24" s="216"/>
    </row>
    <row r="25" spans="1:37" ht="13.8" thickBot="1" x14ac:dyDescent="0.3">
      <c r="A25" s="593" t="s">
        <v>217</v>
      </c>
      <c r="B25" s="55"/>
      <c r="C25" s="61"/>
      <c r="D25" s="61"/>
      <c r="E25" s="86"/>
      <c r="F25" s="55"/>
      <c r="G25" s="61"/>
      <c r="H25" s="65"/>
      <c r="I25" s="55"/>
      <c r="J25" s="65"/>
      <c r="K25" s="75" t="s">
        <v>317</v>
      </c>
      <c r="L25" s="314"/>
      <c r="U25" s="216"/>
      <c r="V25" s="216"/>
      <c r="W25" s="216"/>
      <c r="Y25" s="215"/>
      <c r="Z25" s="216"/>
      <c r="AA25" s="250" t="s">
        <v>318</v>
      </c>
      <c r="AB25" s="216"/>
      <c r="AC25" s="216"/>
      <c r="AD25" s="216"/>
      <c r="AE25" s="216"/>
      <c r="AF25" s="216"/>
      <c r="AG25" s="216"/>
      <c r="AH25" s="216"/>
      <c r="AI25" s="216"/>
      <c r="AJ25" s="216"/>
      <c r="AK25" s="216"/>
    </row>
    <row r="26" spans="1:37" ht="27.9" customHeight="1" x14ac:dyDescent="0.25">
      <c r="A26" s="594"/>
      <c r="B26" s="53" t="s">
        <v>319</v>
      </c>
      <c r="C26" s="313"/>
      <c r="D26" s="313"/>
      <c r="E26" s="313"/>
      <c r="F26" s="53" t="s">
        <v>319</v>
      </c>
      <c r="G26" s="58"/>
      <c r="H26" s="313"/>
      <c r="I26" s="53" t="s">
        <v>320</v>
      </c>
      <c r="J26" s="313"/>
      <c r="K26" s="73" t="s">
        <v>321</v>
      </c>
      <c r="L26" s="317"/>
      <c r="U26" s="216"/>
      <c r="V26" s="216"/>
      <c r="W26" s="216"/>
      <c r="Y26" s="215"/>
      <c r="Z26" s="216"/>
      <c r="AA26" s="250" t="s">
        <v>322</v>
      </c>
      <c r="AB26" s="216"/>
      <c r="AC26" s="216"/>
      <c r="AD26" s="216"/>
      <c r="AE26" s="216"/>
      <c r="AF26" s="216"/>
      <c r="AG26" s="216"/>
      <c r="AH26" s="216"/>
      <c r="AI26" s="216"/>
      <c r="AJ26" s="216"/>
      <c r="AK26" s="216"/>
    </row>
    <row r="27" spans="1:37" x14ac:dyDescent="0.25">
      <c r="A27" s="594"/>
      <c r="B27" s="54"/>
      <c r="C27" s="216" t="s">
        <v>57</v>
      </c>
      <c r="E27" s="85"/>
      <c r="F27" s="54"/>
      <c r="G27" s="216" t="s">
        <v>57</v>
      </c>
      <c r="H27" s="64"/>
      <c r="I27" s="54"/>
      <c r="J27" s="64"/>
      <c r="K27" s="74" t="s">
        <v>323</v>
      </c>
      <c r="L27" s="314"/>
      <c r="U27" s="215"/>
      <c r="V27" s="215"/>
      <c r="W27" s="215"/>
      <c r="Y27" s="215"/>
      <c r="AA27" s="250" t="s">
        <v>324</v>
      </c>
      <c r="AB27" s="215"/>
      <c r="AC27" s="215"/>
      <c r="AD27" s="215"/>
      <c r="AE27" s="215"/>
      <c r="AF27" s="215"/>
      <c r="AG27" s="215"/>
      <c r="AH27" s="215"/>
      <c r="AI27" s="215"/>
      <c r="AJ27" s="215"/>
      <c r="AK27" s="215"/>
    </row>
    <row r="28" spans="1:37" x14ac:dyDescent="0.25">
      <c r="A28" s="594"/>
      <c r="B28" s="54"/>
      <c r="C28" s="604"/>
      <c r="D28" s="605"/>
      <c r="E28" s="606"/>
      <c r="F28" s="54"/>
      <c r="G28" s="624"/>
      <c r="H28" s="625"/>
      <c r="I28" s="69"/>
      <c r="J28" s="72"/>
      <c r="K28" s="74" t="s">
        <v>325</v>
      </c>
      <c r="L28" s="314"/>
      <c r="U28" s="215"/>
      <c r="V28" s="215"/>
      <c r="W28" s="215"/>
      <c r="Y28" s="215"/>
      <c r="AA28" s="250" t="s">
        <v>326</v>
      </c>
      <c r="AB28" s="215"/>
      <c r="AC28" s="215"/>
      <c r="AD28" s="215"/>
      <c r="AE28" s="215"/>
      <c r="AF28" s="215"/>
      <c r="AG28" s="215"/>
      <c r="AH28" s="215"/>
      <c r="AI28" s="215"/>
      <c r="AJ28" s="215"/>
      <c r="AK28" s="215"/>
    </row>
    <row r="29" spans="1:37" x14ac:dyDescent="0.25">
      <c r="A29" s="90"/>
      <c r="B29" s="54"/>
      <c r="C29" s="616"/>
      <c r="D29" s="617"/>
      <c r="E29" s="618"/>
      <c r="F29" s="54"/>
      <c r="G29" s="626"/>
      <c r="H29" s="627"/>
      <c r="I29" s="70" t="s">
        <v>327</v>
      </c>
      <c r="J29" s="314"/>
      <c r="K29" s="74" t="s">
        <v>328</v>
      </c>
      <c r="L29" s="314"/>
      <c r="U29" s="215"/>
      <c r="V29" s="215"/>
      <c r="W29" s="215"/>
      <c r="Y29" s="215"/>
      <c r="AA29" s="250" t="s">
        <v>329</v>
      </c>
      <c r="AB29" s="215"/>
      <c r="AC29" s="215"/>
      <c r="AD29" s="215"/>
      <c r="AE29" s="215"/>
      <c r="AF29" s="215"/>
      <c r="AG29" s="215"/>
      <c r="AH29" s="215"/>
      <c r="AI29" s="215"/>
      <c r="AJ29" s="215"/>
      <c r="AK29" s="215"/>
    </row>
    <row r="30" spans="1:37" x14ac:dyDescent="0.25">
      <c r="A30" s="593" t="s">
        <v>217</v>
      </c>
      <c r="B30" s="54"/>
      <c r="C30" s="616"/>
      <c r="D30" s="617"/>
      <c r="E30" s="618"/>
      <c r="F30" s="54"/>
      <c r="G30" s="626"/>
      <c r="H30" s="627"/>
      <c r="I30" s="69"/>
      <c r="J30" s="72"/>
      <c r="K30" s="74" t="s">
        <v>330</v>
      </c>
      <c r="L30" s="314"/>
      <c r="U30" s="215"/>
      <c r="V30" s="215"/>
      <c r="W30" s="215"/>
      <c r="Y30" s="215"/>
      <c r="AA30" s="250" t="s">
        <v>331</v>
      </c>
      <c r="AB30" s="215"/>
      <c r="AC30" s="215"/>
      <c r="AD30" s="215"/>
      <c r="AE30" s="215"/>
      <c r="AF30" s="215"/>
      <c r="AG30" s="215"/>
      <c r="AH30" s="215"/>
      <c r="AI30" s="215"/>
      <c r="AJ30" s="215"/>
      <c r="AK30" s="215"/>
    </row>
    <row r="31" spans="1:37" x14ac:dyDescent="0.25">
      <c r="A31" s="594"/>
      <c r="B31" s="54"/>
      <c r="C31" s="616"/>
      <c r="D31" s="617"/>
      <c r="E31" s="618"/>
      <c r="F31" s="54"/>
      <c r="G31" s="626"/>
      <c r="H31" s="627"/>
      <c r="I31" s="54" t="s">
        <v>332</v>
      </c>
      <c r="J31" s="314"/>
      <c r="K31" s="74" t="s">
        <v>333</v>
      </c>
      <c r="L31" s="314"/>
      <c r="U31" s="215"/>
      <c r="V31" s="215"/>
      <c r="W31" s="215"/>
      <c r="X31" s="215"/>
      <c r="Y31" s="215"/>
      <c r="AA31" s="215"/>
      <c r="AB31" s="215"/>
      <c r="AC31" s="215"/>
      <c r="AD31" s="215"/>
      <c r="AE31" s="215"/>
      <c r="AF31" s="215"/>
      <c r="AG31" s="215"/>
      <c r="AH31" s="215"/>
      <c r="AI31" s="215"/>
      <c r="AJ31" s="215"/>
      <c r="AK31" s="215"/>
    </row>
    <row r="32" spans="1:37" x14ac:dyDescent="0.25">
      <c r="A32" s="594"/>
      <c r="B32" s="54"/>
      <c r="C32" s="619"/>
      <c r="D32" s="620"/>
      <c r="E32" s="621"/>
      <c r="F32" s="54"/>
      <c r="G32" s="628"/>
      <c r="H32" s="629"/>
      <c r="I32" s="54"/>
      <c r="J32" s="64"/>
      <c r="K32" s="74" t="s">
        <v>334</v>
      </c>
      <c r="L32" s="314"/>
      <c r="U32" s="215"/>
      <c r="V32" s="215"/>
      <c r="W32" s="215"/>
      <c r="X32" s="215"/>
      <c r="Y32" s="215"/>
      <c r="AA32" s="215"/>
      <c r="AB32" s="215"/>
      <c r="AC32" s="215"/>
      <c r="AD32" s="215"/>
      <c r="AE32" s="215"/>
      <c r="AF32" s="215"/>
      <c r="AG32" s="215"/>
      <c r="AH32" s="215"/>
      <c r="AI32" s="215"/>
      <c r="AJ32" s="215"/>
      <c r="AK32" s="215"/>
    </row>
    <row r="33" spans="1:37" ht="13.8" thickBot="1" x14ac:dyDescent="0.3">
      <c r="A33" s="594"/>
      <c r="B33" s="55"/>
      <c r="C33" s="61"/>
      <c r="D33" s="61"/>
      <c r="E33" s="86"/>
      <c r="F33" s="55"/>
      <c r="G33" s="61"/>
      <c r="H33" s="65"/>
      <c r="I33" s="55"/>
      <c r="J33" s="65"/>
      <c r="K33" s="75" t="s">
        <v>335</v>
      </c>
      <c r="L33" s="314"/>
      <c r="U33" s="215"/>
      <c r="V33" s="215"/>
      <c r="W33" s="215"/>
      <c r="X33" s="215"/>
      <c r="Y33" s="215"/>
      <c r="AA33" s="252"/>
      <c r="AB33" s="215"/>
      <c r="AC33" s="215"/>
      <c r="AD33" s="215"/>
      <c r="AE33" s="215"/>
      <c r="AF33" s="215"/>
      <c r="AG33" s="215"/>
      <c r="AH33" s="215"/>
      <c r="AI33" s="215"/>
      <c r="AJ33" s="215"/>
      <c r="AK33" s="215"/>
    </row>
    <row r="34" spans="1:37" ht="27.9" customHeight="1" x14ac:dyDescent="0.25">
      <c r="A34" s="90"/>
      <c r="B34" s="53" t="s">
        <v>336</v>
      </c>
      <c r="C34" s="313"/>
      <c r="D34" s="313"/>
      <c r="E34" s="313"/>
      <c r="F34" s="53" t="s">
        <v>336</v>
      </c>
      <c r="G34" s="58"/>
      <c r="H34" s="313"/>
      <c r="I34" s="53" t="s">
        <v>337</v>
      </c>
      <c r="J34" s="313"/>
      <c r="K34" s="73" t="s">
        <v>338</v>
      </c>
      <c r="L34" s="317"/>
      <c r="U34" s="215"/>
      <c r="V34" s="215"/>
      <c r="W34" s="215"/>
      <c r="X34" s="215"/>
      <c r="Y34" s="215"/>
      <c r="AA34" s="252"/>
      <c r="AB34" s="215"/>
      <c r="AC34" s="215"/>
      <c r="AD34" s="215"/>
      <c r="AE34" s="215"/>
      <c r="AF34" s="215"/>
      <c r="AG34" s="215"/>
      <c r="AH34" s="215"/>
      <c r="AI34" s="215"/>
      <c r="AJ34" s="215"/>
      <c r="AK34" s="215"/>
    </row>
    <row r="35" spans="1:37" x14ac:dyDescent="0.25">
      <c r="A35" s="593" t="s">
        <v>217</v>
      </c>
      <c r="B35" s="54"/>
      <c r="C35" s="216" t="s">
        <v>57</v>
      </c>
      <c r="E35" s="85"/>
      <c r="F35" s="54"/>
      <c r="G35" s="216" t="s">
        <v>57</v>
      </c>
      <c r="H35" s="64"/>
      <c r="I35" s="54"/>
      <c r="J35" s="64"/>
      <c r="K35" s="74" t="s">
        <v>339</v>
      </c>
      <c r="L35" s="314"/>
      <c r="U35" s="215"/>
      <c r="V35" s="215"/>
      <c r="W35" s="215"/>
      <c r="X35" s="215"/>
      <c r="Y35" s="215"/>
      <c r="AA35" s="250" t="s">
        <v>242</v>
      </c>
      <c r="AB35" s="215"/>
      <c r="AC35" s="215"/>
      <c r="AD35" s="215"/>
      <c r="AE35" s="215"/>
      <c r="AF35" s="215"/>
      <c r="AG35" s="215"/>
      <c r="AH35" s="215"/>
      <c r="AI35" s="215"/>
      <c r="AJ35" s="215"/>
      <c r="AK35" s="215"/>
    </row>
    <row r="36" spans="1:37" x14ac:dyDescent="0.25">
      <c r="A36" s="594"/>
      <c r="B36" s="54"/>
      <c r="C36" s="604"/>
      <c r="D36" s="605"/>
      <c r="E36" s="606"/>
      <c r="F36" s="54"/>
      <c r="G36" s="624"/>
      <c r="H36" s="625"/>
      <c r="I36" s="69"/>
      <c r="J36" s="72"/>
      <c r="K36" s="74" t="s">
        <v>340</v>
      </c>
      <c r="L36" s="314"/>
      <c r="U36" s="215"/>
      <c r="V36" s="215"/>
      <c r="W36" s="215"/>
      <c r="Y36" s="215"/>
      <c r="AA36" s="250" t="s">
        <v>246</v>
      </c>
      <c r="AB36" s="215"/>
      <c r="AC36" s="215"/>
      <c r="AD36" s="215"/>
      <c r="AE36" s="215"/>
      <c r="AF36" s="215"/>
      <c r="AG36" s="215"/>
      <c r="AH36" s="215"/>
      <c r="AI36" s="215"/>
      <c r="AJ36" s="215"/>
      <c r="AK36" s="215"/>
    </row>
    <row r="37" spans="1:37" x14ac:dyDescent="0.25">
      <c r="A37" s="594"/>
      <c r="B37" s="54"/>
      <c r="C37" s="616"/>
      <c r="D37" s="617"/>
      <c r="E37" s="618"/>
      <c r="F37" s="54"/>
      <c r="G37" s="626"/>
      <c r="H37" s="627"/>
      <c r="I37" s="70" t="s">
        <v>341</v>
      </c>
      <c r="J37" s="314"/>
      <c r="K37" s="74" t="s">
        <v>342</v>
      </c>
      <c r="L37" s="314"/>
      <c r="U37" s="215"/>
      <c r="V37" s="215"/>
      <c r="W37" s="215"/>
      <c r="Y37" s="215"/>
      <c r="Z37" s="252"/>
      <c r="AA37" s="250" t="s">
        <v>249</v>
      </c>
      <c r="AB37" s="215"/>
      <c r="AC37" s="215"/>
      <c r="AD37" s="215"/>
      <c r="AE37" s="215"/>
      <c r="AF37" s="215"/>
      <c r="AG37" s="215"/>
      <c r="AH37" s="215"/>
      <c r="AI37" s="215"/>
      <c r="AJ37" s="215"/>
      <c r="AK37" s="215"/>
    </row>
    <row r="38" spans="1:37" x14ac:dyDescent="0.25">
      <c r="A38" s="594"/>
      <c r="B38" s="54"/>
      <c r="C38" s="616"/>
      <c r="D38" s="617"/>
      <c r="E38" s="618"/>
      <c r="F38" s="54"/>
      <c r="G38" s="626"/>
      <c r="H38" s="627"/>
      <c r="I38" s="54"/>
      <c r="J38" s="64"/>
      <c r="K38" s="74" t="s">
        <v>343</v>
      </c>
      <c r="L38" s="314"/>
      <c r="U38" s="215"/>
      <c r="V38" s="215"/>
      <c r="W38" s="215"/>
      <c r="X38" s="256"/>
      <c r="Y38" s="215"/>
      <c r="Z38" s="252"/>
      <c r="AA38" s="250" t="s">
        <v>344</v>
      </c>
      <c r="AB38" s="215"/>
      <c r="AC38" s="215"/>
      <c r="AD38" s="215"/>
      <c r="AE38" s="215"/>
      <c r="AF38" s="215"/>
      <c r="AG38" s="215"/>
      <c r="AH38" s="215"/>
      <c r="AI38" s="215"/>
      <c r="AJ38" s="215"/>
      <c r="AK38" s="215"/>
    </row>
    <row r="39" spans="1:37" x14ac:dyDescent="0.25">
      <c r="A39" s="90"/>
      <c r="B39" s="54"/>
      <c r="C39" s="616"/>
      <c r="D39" s="617"/>
      <c r="E39" s="618"/>
      <c r="F39" s="54"/>
      <c r="G39" s="626"/>
      <c r="H39" s="627"/>
      <c r="I39" s="54"/>
      <c r="J39" s="64"/>
      <c r="K39" s="74" t="s">
        <v>345</v>
      </c>
      <c r="L39" s="314"/>
      <c r="U39" s="215"/>
      <c r="V39" s="215"/>
      <c r="W39" s="215"/>
      <c r="X39" s="250"/>
      <c r="Y39" s="215"/>
      <c r="AA39" s="250" t="s">
        <v>346</v>
      </c>
      <c r="AB39" s="215"/>
      <c r="AC39" s="215"/>
      <c r="AD39" s="215"/>
      <c r="AE39" s="215"/>
      <c r="AF39" s="215"/>
      <c r="AG39" s="215"/>
      <c r="AH39" s="215"/>
      <c r="AI39" s="215"/>
      <c r="AJ39" s="215"/>
      <c r="AK39" s="215"/>
    </row>
    <row r="40" spans="1:37" x14ac:dyDescent="0.25">
      <c r="A40" s="593" t="s">
        <v>217</v>
      </c>
      <c r="B40" s="54"/>
      <c r="C40" s="616"/>
      <c r="D40" s="617"/>
      <c r="E40" s="618"/>
      <c r="F40" s="54"/>
      <c r="G40" s="626"/>
      <c r="H40" s="627"/>
      <c r="I40" s="54"/>
      <c r="J40" s="64"/>
      <c r="K40" s="74" t="s">
        <v>347</v>
      </c>
      <c r="L40" s="314"/>
      <c r="U40" s="215"/>
      <c r="V40" s="215"/>
      <c r="W40" s="215"/>
      <c r="Y40" s="215"/>
      <c r="AA40" s="250" t="s">
        <v>348</v>
      </c>
      <c r="AB40" s="215"/>
      <c r="AC40" s="215"/>
      <c r="AD40" s="215"/>
      <c r="AE40" s="215"/>
      <c r="AF40" s="215"/>
      <c r="AG40" s="215"/>
      <c r="AH40" s="215"/>
      <c r="AI40" s="215"/>
      <c r="AJ40" s="215"/>
      <c r="AK40" s="215"/>
    </row>
    <row r="41" spans="1:37" x14ac:dyDescent="0.25">
      <c r="A41" s="594"/>
      <c r="B41" s="54"/>
      <c r="C41" s="616"/>
      <c r="D41" s="617"/>
      <c r="E41" s="618"/>
      <c r="F41" s="54"/>
      <c r="G41" s="626"/>
      <c r="H41" s="627"/>
      <c r="I41" s="69"/>
      <c r="J41" s="72"/>
      <c r="K41" s="74" t="s">
        <v>349</v>
      </c>
      <c r="L41" s="314"/>
      <c r="U41" s="215"/>
      <c r="V41" s="215"/>
      <c r="W41" s="215"/>
      <c r="Y41" s="215"/>
      <c r="AA41" s="250" t="s">
        <v>350</v>
      </c>
      <c r="AB41" s="215"/>
      <c r="AC41" s="215"/>
      <c r="AD41" s="215"/>
      <c r="AE41" s="215"/>
      <c r="AF41" s="215"/>
      <c r="AG41" s="215"/>
      <c r="AH41" s="215"/>
      <c r="AI41" s="215"/>
      <c r="AJ41" s="215"/>
      <c r="AK41" s="215"/>
    </row>
    <row r="42" spans="1:37" x14ac:dyDescent="0.25">
      <c r="A42" s="594"/>
      <c r="B42" s="54"/>
      <c r="C42" s="616"/>
      <c r="D42" s="617"/>
      <c r="E42" s="618"/>
      <c r="F42" s="54"/>
      <c r="G42" s="626"/>
      <c r="H42" s="627"/>
      <c r="I42" s="70" t="s">
        <v>351</v>
      </c>
      <c r="J42" s="314"/>
      <c r="K42" s="74" t="s">
        <v>352</v>
      </c>
      <c r="L42" s="314"/>
      <c r="U42" s="215"/>
      <c r="V42" s="215"/>
      <c r="W42" s="215"/>
      <c r="Y42" s="250"/>
      <c r="Z42" s="252"/>
      <c r="AA42" s="250" t="s">
        <v>353</v>
      </c>
      <c r="AB42" s="215"/>
      <c r="AC42" s="215"/>
      <c r="AD42" s="215"/>
      <c r="AE42" s="215"/>
      <c r="AF42" s="215"/>
      <c r="AG42" s="215"/>
      <c r="AH42" s="215"/>
      <c r="AI42" s="215"/>
      <c r="AJ42" s="215"/>
      <c r="AK42" s="215"/>
    </row>
    <row r="43" spans="1:37" x14ac:dyDescent="0.25">
      <c r="A43" s="594"/>
      <c r="B43" s="54"/>
      <c r="C43" s="616"/>
      <c r="D43" s="617"/>
      <c r="E43" s="618"/>
      <c r="F43" s="54"/>
      <c r="G43" s="626"/>
      <c r="H43" s="627"/>
      <c r="I43" s="54"/>
      <c r="J43" s="64"/>
      <c r="K43" s="74" t="s">
        <v>354</v>
      </c>
      <c r="L43" s="314"/>
      <c r="U43" s="215"/>
      <c r="V43" s="215"/>
      <c r="W43" s="215"/>
      <c r="Y43" s="250"/>
      <c r="Z43" s="252" t="s">
        <v>53</v>
      </c>
      <c r="AA43" s="250" t="s">
        <v>355</v>
      </c>
      <c r="AB43" s="215"/>
      <c r="AC43" s="215"/>
      <c r="AD43" s="215"/>
      <c r="AE43" s="215"/>
      <c r="AF43" s="215"/>
      <c r="AG43" s="215"/>
      <c r="AH43" s="215"/>
      <c r="AI43" s="215"/>
      <c r="AJ43" s="215"/>
      <c r="AK43" s="215"/>
    </row>
    <row r="44" spans="1:37" x14ac:dyDescent="0.25">
      <c r="A44" s="90"/>
      <c r="B44" s="54"/>
      <c r="C44" s="616"/>
      <c r="D44" s="617"/>
      <c r="E44" s="618"/>
      <c r="F44" s="54"/>
      <c r="G44" s="626"/>
      <c r="H44" s="627"/>
      <c r="I44" s="54"/>
      <c r="J44" s="64"/>
      <c r="K44" s="74" t="s">
        <v>356</v>
      </c>
      <c r="L44" s="314"/>
      <c r="U44" s="216"/>
      <c r="V44" s="216"/>
      <c r="W44" s="216"/>
      <c r="Y44" s="250"/>
      <c r="Z44" s="216"/>
      <c r="AA44" s="250" t="s">
        <v>357</v>
      </c>
      <c r="AB44" s="216"/>
      <c r="AC44" s="216"/>
      <c r="AD44" s="216"/>
      <c r="AE44" s="216"/>
      <c r="AF44" s="216"/>
      <c r="AG44" s="216"/>
      <c r="AH44" s="216"/>
      <c r="AI44" s="216"/>
      <c r="AJ44" s="216"/>
      <c r="AK44" s="216"/>
    </row>
    <row r="45" spans="1:37" x14ac:dyDescent="0.25">
      <c r="A45" s="593" t="s">
        <v>217</v>
      </c>
      <c r="B45" s="54"/>
      <c r="C45" s="616"/>
      <c r="D45" s="617"/>
      <c r="E45" s="618"/>
      <c r="F45" s="54"/>
      <c r="G45" s="626"/>
      <c r="H45" s="627"/>
      <c r="I45" s="54"/>
      <c r="J45" s="64"/>
      <c r="K45" s="74" t="s">
        <v>358</v>
      </c>
      <c r="L45" s="314"/>
      <c r="U45" s="216"/>
      <c r="V45" s="216"/>
      <c r="W45" s="216"/>
      <c r="X45" s="250"/>
      <c r="Y45" s="250"/>
      <c r="Z45" s="216"/>
      <c r="AA45" s="250" t="s">
        <v>359</v>
      </c>
      <c r="AB45" s="216"/>
      <c r="AC45" s="216"/>
      <c r="AD45" s="216"/>
      <c r="AE45" s="216"/>
      <c r="AF45" s="216"/>
      <c r="AG45" s="216"/>
      <c r="AH45" s="216"/>
      <c r="AI45" s="216"/>
      <c r="AJ45" s="216"/>
      <c r="AK45" s="216"/>
    </row>
    <row r="46" spans="1:37" x14ac:dyDescent="0.25">
      <c r="A46" s="594"/>
      <c r="B46" s="54"/>
      <c r="C46" s="616"/>
      <c r="D46" s="617"/>
      <c r="E46" s="618"/>
      <c r="F46" s="54"/>
      <c r="G46" s="626"/>
      <c r="H46" s="627"/>
      <c r="I46" s="54"/>
      <c r="J46" s="64"/>
      <c r="K46" s="74" t="s">
        <v>360</v>
      </c>
      <c r="L46" s="314"/>
      <c r="U46" s="216"/>
      <c r="V46" s="216"/>
      <c r="W46" s="216"/>
      <c r="Y46" s="250"/>
      <c r="Z46" s="216"/>
      <c r="AA46" s="216"/>
      <c r="AB46" s="216"/>
      <c r="AC46" s="216"/>
      <c r="AD46" s="216"/>
      <c r="AE46" s="216"/>
      <c r="AF46" s="216"/>
      <c r="AG46" s="216"/>
      <c r="AH46" s="216"/>
      <c r="AI46" s="216"/>
      <c r="AJ46" s="216"/>
      <c r="AK46" s="216"/>
    </row>
    <row r="47" spans="1:37" x14ac:dyDescent="0.25">
      <c r="A47" s="594"/>
      <c r="B47" s="54"/>
      <c r="C47" s="616"/>
      <c r="D47" s="617"/>
      <c r="E47" s="618"/>
      <c r="F47" s="54"/>
      <c r="G47" s="626"/>
      <c r="H47" s="627"/>
      <c r="I47" s="54"/>
      <c r="J47" s="64"/>
      <c r="K47" s="74" t="s">
        <v>361</v>
      </c>
      <c r="L47" s="314"/>
      <c r="U47" s="216"/>
      <c r="V47" s="216"/>
      <c r="W47" s="216"/>
      <c r="Y47" s="250"/>
      <c r="Z47" s="216"/>
      <c r="AA47" s="216"/>
      <c r="AB47" s="216"/>
      <c r="AC47" s="216"/>
      <c r="AD47" s="216"/>
      <c r="AE47" s="216"/>
      <c r="AF47" s="216"/>
      <c r="AG47" s="216"/>
      <c r="AH47" s="216"/>
      <c r="AI47" s="216"/>
      <c r="AJ47" s="216"/>
      <c r="AK47" s="216"/>
    </row>
    <row r="48" spans="1:37" x14ac:dyDescent="0.25">
      <c r="A48" s="594"/>
      <c r="B48" s="54"/>
      <c r="C48" s="616"/>
      <c r="D48" s="617"/>
      <c r="E48" s="618"/>
      <c r="F48" s="54"/>
      <c r="G48" s="626"/>
      <c r="H48" s="627"/>
      <c r="I48" s="54"/>
      <c r="J48" s="64"/>
      <c r="K48" s="74" t="s">
        <v>362</v>
      </c>
      <c r="L48" s="314"/>
      <c r="U48" s="216"/>
      <c r="V48" s="216"/>
      <c r="W48" s="216"/>
      <c r="Y48" s="250"/>
      <c r="Z48" s="216"/>
      <c r="AA48" s="216"/>
      <c r="AB48" s="216"/>
      <c r="AC48" s="216"/>
      <c r="AD48" s="216"/>
      <c r="AE48" s="216"/>
      <c r="AF48" s="216"/>
      <c r="AG48" s="216"/>
      <c r="AH48" s="216"/>
      <c r="AI48" s="216"/>
      <c r="AJ48" s="216"/>
      <c r="AK48" s="216"/>
    </row>
    <row r="49" spans="1:37" x14ac:dyDescent="0.25">
      <c r="A49" s="90"/>
      <c r="B49" s="54"/>
      <c r="C49" s="616"/>
      <c r="D49" s="617"/>
      <c r="E49" s="618"/>
      <c r="F49" s="54"/>
      <c r="G49" s="626"/>
      <c r="H49" s="627"/>
      <c r="I49" s="69"/>
      <c r="J49" s="72"/>
      <c r="K49" s="74" t="s">
        <v>363</v>
      </c>
      <c r="L49" s="314"/>
      <c r="U49" s="216"/>
      <c r="V49" s="216"/>
      <c r="W49" s="216"/>
      <c r="Y49" s="250"/>
      <c r="Z49" s="216"/>
      <c r="AA49" s="216"/>
      <c r="AB49" s="216"/>
      <c r="AC49" s="216"/>
      <c r="AD49" s="216"/>
      <c r="AE49" s="216"/>
      <c r="AF49" s="216"/>
      <c r="AG49" s="216"/>
      <c r="AH49" s="216"/>
      <c r="AI49" s="216"/>
      <c r="AJ49" s="216"/>
      <c r="AK49" s="216"/>
    </row>
    <row r="50" spans="1:37" x14ac:dyDescent="0.25">
      <c r="A50" s="593" t="s">
        <v>217</v>
      </c>
      <c r="B50" s="54"/>
      <c r="C50" s="616"/>
      <c r="D50" s="617"/>
      <c r="E50" s="618"/>
      <c r="F50" s="54"/>
      <c r="G50" s="626"/>
      <c r="H50" s="627"/>
      <c r="I50" s="70" t="s">
        <v>364</v>
      </c>
      <c r="J50" s="314"/>
      <c r="K50" s="74" t="s">
        <v>365</v>
      </c>
      <c r="L50" s="314"/>
      <c r="U50" s="216"/>
      <c r="V50" s="216"/>
      <c r="W50" s="216"/>
      <c r="Y50" s="250"/>
      <c r="Z50" s="216"/>
      <c r="AA50" s="216"/>
      <c r="AB50" s="216"/>
      <c r="AC50" s="216"/>
      <c r="AD50" s="216"/>
      <c r="AE50" s="216"/>
      <c r="AF50" s="216"/>
      <c r="AG50" s="216"/>
      <c r="AH50" s="216"/>
      <c r="AI50" s="216"/>
      <c r="AJ50" s="216"/>
      <c r="AK50" s="216"/>
    </row>
    <row r="51" spans="1:37" x14ac:dyDescent="0.25">
      <c r="A51" s="594"/>
      <c r="B51" s="54"/>
      <c r="C51" s="616"/>
      <c r="D51" s="617"/>
      <c r="E51" s="618"/>
      <c r="F51" s="54"/>
      <c r="G51" s="626"/>
      <c r="H51" s="627"/>
      <c r="I51" s="54"/>
      <c r="J51" s="64"/>
      <c r="K51" s="74" t="s">
        <v>366</v>
      </c>
      <c r="L51" s="314"/>
      <c r="U51" s="216"/>
      <c r="V51" s="216"/>
      <c r="W51" s="216"/>
      <c r="Y51" s="250"/>
      <c r="Z51" s="216"/>
      <c r="AA51" s="216"/>
      <c r="AB51" s="216"/>
      <c r="AC51" s="216"/>
      <c r="AD51" s="216"/>
      <c r="AE51" s="216"/>
      <c r="AF51" s="216"/>
      <c r="AG51" s="216"/>
      <c r="AH51" s="216"/>
      <c r="AI51" s="216"/>
      <c r="AJ51" s="216"/>
      <c r="AK51" s="216"/>
    </row>
    <row r="52" spans="1:37" x14ac:dyDescent="0.25">
      <c r="A52" s="594"/>
      <c r="B52" s="54"/>
      <c r="C52" s="616"/>
      <c r="D52" s="617"/>
      <c r="E52" s="618"/>
      <c r="F52" s="54"/>
      <c r="G52" s="626"/>
      <c r="H52" s="627"/>
      <c r="I52" s="54"/>
      <c r="J52" s="64"/>
      <c r="K52" s="74" t="s">
        <v>367</v>
      </c>
      <c r="L52" s="314"/>
      <c r="U52" s="216"/>
      <c r="V52" s="216"/>
      <c r="W52" s="216"/>
      <c r="X52" s="250"/>
      <c r="Y52" s="250"/>
      <c r="Z52" s="216"/>
      <c r="AA52" s="216"/>
      <c r="AB52" s="216"/>
      <c r="AC52" s="216"/>
      <c r="AD52" s="216"/>
      <c r="AE52" s="216"/>
      <c r="AF52" s="216"/>
      <c r="AG52" s="216"/>
      <c r="AH52" s="216"/>
      <c r="AI52" s="216"/>
      <c r="AJ52" s="216"/>
      <c r="AK52" s="216"/>
    </row>
    <row r="53" spans="1:37" x14ac:dyDescent="0.25">
      <c r="A53" s="594"/>
      <c r="B53" s="54"/>
      <c r="C53" s="616"/>
      <c r="D53" s="617"/>
      <c r="E53" s="618"/>
      <c r="F53" s="54"/>
      <c r="G53" s="626"/>
      <c r="H53" s="627"/>
      <c r="I53" s="69"/>
      <c r="J53" s="72"/>
      <c r="K53" s="74" t="s">
        <v>368</v>
      </c>
      <c r="L53" s="314"/>
      <c r="U53" s="216"/>
      <c r="V53" s="216"/>
      <c r="W53" s="216"/>
      <c r="Y53" s="250"/>
      <c r="Z53" s="216"/>
      <c r="AA53" s="216"/>
      <c r="AB53" s="216"/>
      <c r="AC53" s="216"/>
      <c r="AD53" s="216"/>
      <c r="AE53" s="216"/>
      <c r="AF53" s="216"/>
      <c r="AG53" s="216"/>
      <c r="AH53" s="216"/>
      <c r="AI53" s="216"/>
      <c r="AJ53" s="216"/>
      <c r="AK53" s="216"/>
    </row>
    <row r="54" spans="1:37" x14ac:dyDescent="0.25">
      <c r="A54" s="90"/>
      <c r="B54" s="54"/>
      <c r="C54" s="616"/>
      <c r="D54" s="617"/>
      <c r="E54" s="618"/>
      <c r="F54" s="54"/>
      <c r="G54" s="626"/>
      <c r="H54" s="627"/>
      <c r="I54" s="54" t="s">
        <v>369</v>
      </c>
      <c r="J54" s="314"/>
      <c r="K54" s="74" t="s">
        <v>370</v>
      </c>
      <c r="L54" s="314"/>
      <c r="U54" s="216"/>
      <c r="V54" s="216"/>
      <c r="W54" s="216"/>
      <c r="Y54" s="250"/>
      <c r="Z54" s="216"/>
      <c r="AA54" s="216"/>
      <c r="AB54" s="216"/>
      <c r="AC54" s="216"/>
      <c r="AD54" s="216"/>
      <c r="AE54" s="216"/>
      <c r="AF54" s="216"/>
      <c r="AG54" s="216"/>
      <c r="AH54" s="216"/>
      <c r="AI54" s="216"/>
      <c r="AJ54" s="216"/>
      <c r="AK54" s="216"/>
    </row>
    <row r="55" spans="1:37" x14ac:dyDescent="0.25">
      <c r="A55" s="593" t="s">
        <v>217</v>
      </c>
      <c r="B55" s="54"/>
      <c r="C55" s="616"/>
      <c r="D55" s="617"/>
      <c r="E55" s="618"/>
      <c r="F55" s="54"/>
      <c r="G55" s="626"/>
      <c r="H55" s="627"/>
      <c r="I55" s="54"/>
      <c r="J55" s="64"/>
      <c r="K55" s="74" t="s">
        <v>371</v>
      </c>
      <c r="L55" s="314"/>
      <c r="U55" s="216"/>
      <c r="V55" s="216"/>
      <c r="W55" s="216"/>
      <c r="Y55" s="250"/>
      <c r="Z55" s="216"/>
      <c r="AA55" s="216"/>
      <c r="AB55" s="216"/>
      <c r="AC55" s="216"/>
      <c r="AD55" s="216"/>
      <c r="AE55" s="216"/>
      <c r="AF55" s="216"/>
      <c r="AG55" s="216"/>
      <c r="AH55" s="216"/>
      <c r="AI55" s="216"/>
      <c r="AJ55" s="216"/>
      <c r="AK55" s="216"/>
    </row>
    <row r="56" spans="1:37" x14ac:dyDescent="0.25">
      <c r="A56" s="594"/>
      <c r="B56" s="54"/>
      <c r="C56" s="619"/>
      <c r="D56" s="620"/>
      <c r="E56" s="621"/>
      <c r="F56" s="54"/>
      <c r="G56" s="628"/>
      <c r="H56" s="629"/>
      <c r="I56" s="54"/>
      <c r="J56" s="64"/>
      <c r="K56" s="74" t="s">
        <v>372</v>
      </c>
      <c r="L56" s="314"/>
      <c r="U56" s="216"/>
      <c r="V56" s="216"/>
      <c r="W56" s="216"/>
      <c r="Y56" s="250"/>
      <c r="Z56" s="216"/>
      <c r="AA56" s="216"/>
      <c r="AB56" s="216"/>
      <c r="AC56" s="216"/>
      <c r="AD56" s="216"/>
      <c r="AE56" s="216"/>
      <c r="AF56" s="216"/>
      <c r="AG56" s="216"/>
      <c r="AH56" s="216"/>
      <c r="AI56" s="216"/>
      <c r="AJ56" s="216"/>
      <c r="AK56" s="216"/>
    </row>
    <row r="57" spans="1:37" ht="13.8" thickBot="1" x14ac:dyDescent="0.3">
      <c r="A57" s="594"/>
      <c r="B57" s="55"/>
      <c r="C57" s="61"/>
      <c r="D57" s="61"/>
      <c r="E57" s="86"/>
      <c r="F57" s="55"/>
      <c r="G57" s="61"/>
      <c r="H57" s="65"/>
      <c r="I57" s="55"/>
      <c r="J57" s="65"/>
      <c r="K57" s="75" t="s">
        <v>373</v>
      </c>
      <c r="L57" s="314"/>
      <c r="U57" s="216"/>
      <c r="V57" s="216"/>
      <c r="W57" s="216"/>
      <c r="Y57" s="250"/>
      <c r="Z57" s="216"/>
      <c r="AA57" s="216"/>
      <c r="AB57" s="216"/>
      <c r="AC57" s="216"/>
      <c r="AD57" s="216"/>
      <c r="AE57" s="216"/>
      <c r="AF57" s="216"/>
      <c r="AG57" s="216"/>
      <c r="AH57" s="216"/>
      <c r="AI57" s="216"/>
      <c r="AJ57" s="216"/>
      <c r="AK57" s="216"/>
    </row>
    <row r="58" spans="1:37" x14ac:dyDescent="0.25">
      <c r="A58" s="594"/>
      <c r="B58" s="53" t="s">
        <v>374</v>
      </c>
      <c r="C58" s="58"/>
      <c r="D58" s="58"/>
      <c r="E58" s="87"/>
      <c r="F58" s="53" t="s">
        <v>374</v>
      </c>
      <c r="G58" s="58"/>
      <c r="H58" s="313"/>
      <c r="I58" s="53" t="s">
        <v>375</v>
      </c>
      <c r="J58" s="313"/>
      <c r="K58" s="73" t="s">
        <v>376</v>
      </c>
      <c r="L58" s="317"/>
      <c r="U58" s="216"/>
      <c r="V58" s="216"/>
      <c r="W58" s="216"/>
      <c r="Y58" s="250"/>
      <c r="Z58" s="216"/>
      <c r="AA58" s="216"/>
      <c r="AB58" s="216"/>
      <c r="AC58" s="216"/>
      <c r="AD58" s="216"/>
      <c r="AE58" s="216"/>
      <c r="AF58" s="216"/>
      <c r="AG58" s="216"/>
      <c r="AH58" s="216"/>
      <c r="AI58" s="216"/>
      <c r="AJ58" s="216"/>
      <c r="AK58" s="216"/>
    </row>
    <row r="59" spans="1:37" ht="27.9" customHeight="1" x14ac:dyDescent="0.25">
      <c r="A59" s="90"/>
      <c r="B59" s="54"/>
      <c r="C59" s="315"/>
      <c r="D59" s="315"/>
      <c r="E59" s="319"/>
      <c r="F59" s="54"/>
      <c r="H59" s="64"/>
      <c r="I59" s="54"/>
      <c r="J59" s="64"/>
      <c r="K59" s="74" t="s">
        <v>377</v>
      </c>
      <c r="L59" s="314"/>
      <c r="U59" s="216"/>
      <c r="V59" s="216"/>
      <c r="W59" s="216"/>
      <c r="Y59" s="250"/>
      <c r="Z59" s="216"/>
      <c r="AA59" s="216"/>
      <c r="AB59" s="216"/>
      <c r="AC59" s="216"/>
      <c r="AD59" s="216"/>
      <c r="AE59" s="216"/>
      <c r="AF59" s="216"/>
      <c r="AG59" s="216"/>
      <c r="AH59" s="216"/>
      <c r="AI59" s="216"/>
      <c r="AJ59" s="216"/>
      <c r="AK59" s="216"/>
    </row>
    <row r="60" spans="1:37" x14ac:dyDescent="0.25">
      <c r="A60" s="593" t="s">
        <v>217</v>
      </c>
      <c r="B60" s="54"/>
      <c r="C60" s="216" t="s">
        <v>57</v>
      </c>
      <c r="E60" s="85"/>
      <c r="F60" s="54"/>
      <c r="G60" s="216" t="s">
        <v>57</v>
      </c>
      <c r="H60" s="64"/>
      <c r="I60" s="54"/>
      <c r="J60" s="64"/>
      <c r="K60" s="74" t="s">
        <v>378</v>
      </c>
      <c r="L60" s="314"/>
      <c r="U60" s="216"/>
      <c r="V60" s="216"/>
      <c r="W60" s="216"/>
      <c r="Y60" s="250"/>
      <c r="Z60" s="250" t="s">
        <v>242</v>
      </c>
      <c r="AA60" s="216"/>
      <c r="AB60" s="216"/>
      <c r="AC60" s="216"/>
      <c r="AD60" s="216"/>
      <c r="AE60" s="216"/>
      <c r="AF60" s="216"/>
      <c r="AG60" s="216"/>
      <c r="AH60" s="216"/>
      <c r="AI60" s="216"/>
      <c r="AJ60" s="216"/>
      <c r="AK60" s="216"/>
    </row>
    <row r="61" spans="1:37" x14ac:dyDescent="0.25">
      <c r="A61" s="594"/>
      <c r="B61" s="54"/>
      <c r="C61" s="604"/>
      <c r="D61" s="633"/>
      <c r="E61" s="634"/>
      <c r="F61" s="54"/>
      <c r="G61" s="624"/>
      <c r="H61" s="625"/>
      <c r="I61" s="69"/>
      <c r="J61" s="72"/>
      <c r="K61" s="74" t="s">
        <v>379</v>
      </c>
      <c r="L61" s="314"/>
      <c r="U61" s="216"/>
      <c r="V61" s="216"/>
      <c r="W61" s="216"/>
      <c r="X61" s="250"/>
      <c r="Y61" s="250"/>
      <c r="Z61" s="250" t="s">
        <v>246</v>
      </c>
      <c r="AA61" s="216"/>
      <c r="AB61" s="216"/>
      <c r="AC61" s="216"/>
      <c r="AD61" s="216"/>
      <c r="AE61" s="216"/>
      <c r="AF61" s="216"/>
      <c r="AG61" s="216"/>
      <c r="AH61" s="216"/>
      <c r="AI61" s="216"/>
      <c r="AJ61" s="216"/>
      <c r="AK61" s="216"/>
    </row>
    <row r="62" spans="1:37" x14ac:dyDescent="0.25">
      <c r="A62" s="594"/>
      <c r="B62" s="54"/>
      <c r="C62" s="619"/>
      <c r="D62" s="620"/>
      <c r="E62" s="621"/>
      <c r="F62" s="54"/>
      <c r="G62" s="628"/>
      <c r="H62" s="629"/>
      <c r="I62" s="54" t="s">
        <v>380</v>
      </c>
      <c r="J62" s="314"/>
      <c r="K62" s="74" t="s">
        <v>381</v>
      </c>
      <c r="L62" s="314"/>
      <c r="U62" s="216"/>
      <c r="V62" s="216"/>
      <c r="W62" s="216"/>
      <c r="X62" s="250" t="s">
        <v>17</v>
      </c>
      <c r="Y62" s="250"/>
      <c r="Z62" s="250" t="s">
        <v>249</v>
      </c>
      <c r="AA62" s="216"/>
      <c r="AB62" s="216"/>
      <c r="AC62" s="216"/>
      <c r="AD62" s="216"/>
      <c r="AE62" s="216"/>
      <c r="AF62" s="216"/>
      <c r="AG62" s="216"/>
      <c r="AH62" s="216"/>
      <c r="AI62" s="216"/>
      <c r="AJ62" s="216"/>
      <c r="AK62" s="216"/>
    </row>
    <row r="63" spans="1:37" ht="13.8" thickBot="1" x14ac:dyDescent="0.3">
      <c r="A63" s="594"/>
      <c r="B63" s="55"/>
      <c r="C63" s="61"/>
      <c r="D63" s="61"/>
      <c r="E63" s="86"/>
      <c r="F63" s="55"/>
      <c r="G63" s="61"/>
      <c r="H63" s="65"/>
      <c r="I63" s="55"/>
      <c r="J63" s="65"/>
      <c r="K63" s="75" t="s">
        <v>382</v>
      </c>
      <c r="L63" s="318"/>
      <c r="U63" s="216"/>
      <c r="V63" s="216"/>
      <c r="W63" s="216"/>
      <c r="Y63" s="250"/>
      <c r="Z63" s="250" t="s">
        <v>181</v>
      </c>
      <c r="AA63" s="216"/>
      <c r="AB63" s="216"/>
      <c r="AC63" s="216"/>
      <c r="AD63" s="216"/>
      <c r="AE63" s="216"/>
      <c r="AF63" s="216"/>
      <c r="AG63" s="216"/>
      <c r="AH63" s="216"/>
      <c r="AI63" s="216"/>
      <c r="AJ63" s="216"/>
      <c r="AK63" s="216"/>
    </row>
    <row r="64" spans="1:37" ht="12.75" customHeight="1" x14ac:dyDescent="0.25">
      <c r="A64" s="635" t="s">
        <v>217</v>
      </c>
      <c r="B64" s="53" t="s">
        <v>383</v>
      </c>
      <c r="C64" s="58"/>
      <c r="D64" s="58"/>
      <c r="E64" s="87"/>
      <c r="F64" s="53" t="s">
        <v>383</v>
      </c>
      <c r="G64" s="58"/>
      <c r="H64" s="313"/>
      <c r="I64" s="53" t="s">
        <v>384</v>
      </c>
      <c r="J64" s="313"/>
      <c r="K64" s="73" t="s">
        <v>385</v>
      </c>
      <c r="L64" s="314"/>
      <c r="U64" s="216"/>
      <c r="V64" s="216"/>
      <c r="W64" s="216"/>
      <c r="Y64" s="250"/>
      <c r="Z64" s="250" t="s">
        <v>386</v>
      </c>
      <c r="AA64" s="216"/>
      <c r="AB64" s="216"/>
      <c r="AC64" s="216"/>
      <c r="AD64" s="216"/>
      <c r="AE64" s="216"/>
      <c r="AF64" s="216"/>
      <c r="AG64" s="216"/>
      <c r="AH64" s="216"/>
      <c r="AI64" s="216"/>
      <c r="AJ64" s="216"/>
      <c r="AK64" s="216"/>
    </row>
    <row r="65" spans="1:37" x14ac:dyDescent="0.25">
      <c r="A65" s="636"/>
      <c r="B65" s="54"/>
      <c r="C65" s="216" t="s">
        <v>57</v>
      </c>
      <c r="E65" s="85"/>
      <c r="F65" s="54"/>
      <c r="G65" s="216" t="s">
        <v>57</v>
      </c>
      <c r="H65" s="64"/>
      <c r="I65" s="54"/>
      <c r="J65" s="64"/>
      <c r="K65" s="74" t="s">
        <v>387</v>
      </c>
      <c r="L65" s="314"/>
      <c r="U65" s="216"/>
      <c r="V65" s="216"/>
      <c r="W65" s="216"/>
      <c r="Y65" s="250"/>
      <c r="Z65" s="250" t="s">
        <v>388</v>
      </c>
      <c r="AA65" s="216"/>
      <c r="AB65" s="216"/>
      <c r="AC65" s="216"/>
      <c r="AD65" s="216"/>
      <c r="AE65" s="216"/>
      <c r="AF65" s="216"/>
      <c r="AG65" s="216"/>
      <c r="AH65" s="216"/>
      <c r="AI65" s="216"/>
      <c r="AJ65" s="216"/>
      <c r="AK65" s="216"/>
    </row>
    <row r="66" spans="1:37" x14ac:dyDescent="0.25">
      <c r="A66" s="636"/>
      <c r="B66" s="54"/>
      <c r="C66" s="604"/>
      <c r="D66" s="605"/>
      <c r="E66" s="606"/>
      <c r="F66" s="54"/>
      <c r="G66" s="624"/>
      <c r="H66" s="625"/>
      <c r="I66" s="54"/>
      <c r="J66" s="64"/>
      <c r="K66" s="74" t="s">
        <v>389</v>
      </c>
      <c r="L66" s="314"/>
      <c r="U66" s="216"/>
      <c r="V66" s="216"/>
      <c r="W66" s="216"/>
      <c r="X66" s="250" t="s">
        <v>390</v>
      </c>
      <c r="Y66" s="250"/>
      <c r="Z66" s="216"/>
      <c r="AA66" s="216"/>
      <c r="AB66" s="216"/>
      <c r="AC66" s="216"/>
      <c r="AD66" s="216"/>
      <c r="AE66" s="216"/>
      <c r="AF66" s="216"/>
      <c r="AG66" s="216"/>
      <c r="AH66" s="216"/>
      <c r="AI66" s="216"/>
      <c r="AJ66" s="216"/>
      <c r="AK66" s="216"/>
    </row>
    <row r="67" spans="1:37" x14ac:dyDescent="0.25">
      <c r="A67" s="636"/>
      <c r="B67" s="54"/>
      <c r="C67" s="616"/>
      <c r="D67" s="617"/>
      <c r="E67" s="618"/>
      <c r="F67" s="54"/>
      <c r="G67" s="626"/>
      <c r="H67" s="627"/>
      <c r="I67" s="54"/>
      <c r="J67" s="64"/>
      <c r="K67" s="74" t="s">
        <v>391</v>
      </c>
      <c r="L67" s="314"/>
      <c r="U67" s="216"/>
      <c r="V67" s="216"/>
      <c r="W67" s="216"/>
      <c r="X67" s="250" t="s">
        <v>392</v>
      </c>
      <c r="Y67" s="250"/>
      <c r="Z67" s="216"/>
      <c r="AA67" s="216"/>
      <c r="AB67" s="216"/>
      <c r="AC67" s="216"/>
      <c r="AD67" s="216"/>
      <c r="AE67" s="216"/>
      <c r="AF67" s="216"/>
      <c r="AG67" s="216"/>
      <c r="AH67" s="216"/>
      <c r="AI67" s="216"/>
      <c r="AJ67" s="216"/>
      <c r="AK67" s="216"/>
    </row>
    <row r="68" spans="1:37" x14ac:dyDescent="0.25">
      <c r="A68" s="636"/>
      <c r="B68" s="54"/>
      <c r="C68" s="616"/>
      <c r="D68" s="617"/>
      <c r="E68" s="618"/>
      <c r="F68" s="54"/>
      <c r="G68" s="626"/>
      <c r="H68" s="627"/>
      <c r="I68" s="69"/>
      <c r="J68" s="72"/>
      <c r="K68" s="74" t="s">
        <v>393</v>
      </c>
      <c r="L68" s="314"/>
      <c r="U68" s="216"/>
      <c r="V68" s="216"/>
      <c r="W68" s="216"/>
      <c r="X68" s="250" t="s">
        <v>394</v>
      </c>
      <c r="Y68" s="250"/>
      <c r="Z68" s="216"/>
      <c r="AA68" s="216"/>
      <c r="AB68" s="216"/>
      <c r="AC68" s="216"/>
      <c r="AD68" s="216"/>
      <c r="AE68" s="216"/>
      <c r="AF68" s="216"/>
      <c r="AG68" s="216"/>
      <c r="AH68" s="216"/>
      <c r="AI68" s="216"/>
      <c r="AJ68" s="216"/>
      <c r="AK68" s="216"/>
    </row>
    <row r="69" spans="1:37" x14ac:dyDescent="0.25">
      <c r="A69" s="90"/>
      <c r="B69" s="54"/>
      <c r="C69" s="619"/>
      <c r="D69" s="620"/>
      <c r="E69" s="621"/>
      <c r="F69" s="54"/>
      <c r="G69" s="628"/>
      <c r="H69" s="629"/>
      <c r="I69" s="54" t="s">
        <v>395</v>
      </c>
      <c r="J69" s="314"/>
      <c r="K69" s="74" t="s">
        <v>396</v>
      </c>
      <c r="L69" s="314"/>
      <c r="U69" s="216"/>
      <c r="V69" s="216"/>
      <c r="W69" s="216"/>
      <c r="X69" s="250"/>
      <c r="Y69" s="250"/>
      <c r="Z69" s="216"/>
      <c r="AA69" s="216"/>
      <c r="AB69" s="216"/>
      <c r="AC69" s="216"/>
      <c r="AD69" s="216"/>
      <c r="AE69" s="216"/>
      <c r="AF69" s="216"/>
      <c r="AG69" s="216"/>
      <c r="AH69" s="216"/>
      <c r="AI69" s="216"/>
      <c r="AJ69" s="216"/>
      <c r="AK69" s="216"/>
    </row>
    <row r="70" spans="1:37" ht="51.6" thickBot="1" x14ac:dyDescent="0.3">
      <c r="A70" s="288" t="s">
        <v>217</v>
      </c>
      <c r="B70" s="55"/>
      <c r="C70" s="61"/>
      <c r="D70" s="61"/>
      <c r="E70" s="86"/>
      <c r="F70" s="55"/>
      <c r="G70" s="61"/>
      <c r="H70" s="65"/>
      <c r="I70" s="55"/>
      <c r="J70" s="65"/>
      <c r="K70" s="75" t="s">
        <v>397</v>
      </c>
      <c r="L70" s="318"/>
      <c r="U70" s="216"/>
      <c r="V70" s="216"/>
      <c r="W70" s="216"/>
      <c r="X70" s="250" t="s">
        <v>398</v>
      </c>
      <c r="Y70" s="250"/>
      <c r="Z70" s="216"/>
      <c r="AA70" s="216"/>
      <c r="AB70" s="216"/>
      <c r="AC70" s="216"/>
      <c r="AD70" s="216"/>
      <c r="AE70" s="216"/>
      <c r="AF70" s="216"/>
      <c r="AG70" s="216"/>
      <c r="AH70" s="216"/>
      <c r="AI70" s="216"/>
      <c r="AJ70" s="216"/>
      <c r="AK70" s="216"/>
    </row>
    <row r="71" spans="1:37" ht="19.5" customHeight="1" thickBot="1" x14ac:dyDescent="0.35">
      <c r="A71" s="91" t="s">
        <v>399</v>
      </c>
      <c r="B71" s="92"/>
      <c r="C71" s="92"/>
      <c r="D71" s="92"/>
      <c r="E71" s="100"/>
      <c r="F71" s="92"/>
      <c r="G71" s="92"/>
      <c r="H71" s="101"/>
      <c r="I71" s="92"/>
      <c r="J71" s="101"/>
      <c r="K71" s="92"/>
      <c r="L71" s="92"/>
      <c r="U71" s="216"/>
      <c r="V71" s="216"/>
      <c r="W71" s="216"/>
      <c r="X71" s="250" t="s">
        <v>400</v>
      </c>
      <c r="Y71" s="250"/>
      <c r="Z71" s="216"/>
      <c r="AA71" s="216"/>
      <c r="AB71" s="216"/>
      <c r="AC71" s="216"/>
      <c r="AD71" s="216"/>
      <c r="AE71" s="216"/>
      <c r="AF71" s="216"/>
      <c r="AG71" s="216"/>
      <c r="AH71" s="216"/>
      <c r="AI71" s="216"/>
      <c r="AJ71" s="216"/>
      <c r="AK71" s="216"/>
    </row>
    <row r="72" spans="1:37" ht="27.9" customHeight="1" x14ac:dyDescent="0.25">
      <c r="A72" s="630" t="s">
        <v>401</v>
      </c>
      <c r="B72" s="289" t="s">
        <v>402</v>
      </c>
      <c r="C72" s="313"/>
      <c r="D72" s="313"/>
      <c r="E72" s="313"/>
      <c r="F72" s="53" t="s">
        <v>403</v>
      </c>
      <c r="G72" s="58"/>
      <c r="H72" s="313"/>
      <c r="I72" s="53" t="s">
        <v>404</v>
      </c>
      <c r="J72" s="313"/>
      <c r="K72" s="73" t="s">
        <v>405</v>
      </c>
      <c r="L72" s="317"/>
      <c r="U72" s="216"/>
      <c r="V72" s="216"/>
      <c r="W72" s="216"/>
      <c r="X72" s="250" t="s">
        <v>406</v>
      </c>
      <c r="Y72" s="250"/>
      <c r="Z72" s="250" t="s">
        <v>242</v>
      </c>
      <c r="AA72" s="216"/>
      <c r="AB72" s="216"/>
      <c r="AC72" s="216"/>
      <c r="AD72" s="216"/>
      <c r="AE72" s="216"/>
      <c r="AF72" s="216"/>
      <c r="AG72" s="216"/>
      <c r="AH72" s="216"/>
      <c r="AI72" s="216"/>
      <c r="AJ72" s="216"/>
      <c r="AK72" s="216"/>
    </row>
    <row r="73" spans="1:37" x14ac:dyDescent="0.25">
      <c r="A73" s="631"/>
      <c r="B73" s="54"/>
      <c r="C73" s="216" t="s">
        <v>57</v>
      </c>
      <c r="E73" s="85"/>
      <c r="F73" s="54"/>
      <c r="G73" s="216" t="s">
        <v>57</v>
      </c>
      <c r="H73" s="64"/>
      <c r="I73" s="54"/>
      <c r="J73" s="64"/>
      <c r="K73" s="74" t="s">
        <v>407</v>
      </c>
      <c r="L73" s="314"/>
      <c r="U73" s="216"/>
      <c r="V73" s="216"/>
      <c r="W73" s="216"/>
      <c r="X73" s="250"/>
      <c r="Y73" s="250"/>
      <c r="Z73" s="250" t="s">
        <v>246</v>
      </c>
      <c r="AA73" s="216"/>
      <c r="AB73" s="216"/>
      <c r="AC73" s="216"/>
      <c r="AD73" s="216"/>
      <c r="AE73" s="216"/>
      <c r="AF73" s="216"/>
      <c r="AG73" s="216"/>
      <c r="AH73" s="216"/>
      <c r="AI73" s="216"/>
      <c r="AJ73" s="216"/>
      <c r="AK73" s="216"/>
    </row>
    <row r="74" spans="1:37" x14ac:dyDescent="0.25">
      <c r="A74" s="631"/>
      <c r="B74" s="54"/>
      <c r="C74" s="604"/>
      <c r="D74" s="605"/>
      <c r="E74" s="606"/>
      <c r="F74" s="54"/>
      <c r="G74" s="624"/>
      <c r="H74" s="625"/>
      <c r="I74" s="54"/>
      <c r="J74" s="64"/>
      <c r="K74" s="74" t="s">
        <v>408</v>
      </c>
      <c r="L74" s="314"/>
      <c r="U74" s="216"/>
      <c r="V74" s="216"/>
      <c r="W74" s="216"/>
      <c r="X74" s="250"/>
      <c r="Y74" s="250"/>
      <c r="Z74" s="250" t="s">
        <v>249</v>
      </c>
      <c r="AA74" s="216"/>
      <c r="AB74" s="216"/>
      <c r="AC74" s="216"/>
      <c r="AD74" s="216"/>
      <c r="AE74" s="216"/>
      <c r="AF74" s="216"/>
      <c r="AG74" s="216"/>
      <c r="AH74" s="216"/>
      <c r="AI74" s="216"/>
      <c r="AJ74" s="216"/>
      <c r="AK74" s="216"/>
    </row>
    <row r="75" spans="1:37" x14ac:dyDescent="0.25">
      <c r="A75" s="632" t="s">
        <v>399</v>
      </c>
      <c r="B75" s="54"/>
      <c r="C75" s="619"/>
      <c r="D75" s="620"/>
      <c r="E75" s="621"/>
      <c r="F75" s="54"/>
      <c r="G75" s="628"/>
      <c r="H75" s="629"/>
      <c r="I75" s="69"/>
      <c r="J75" s="72"/>
      <c r="K75" s="74" t="s">
        <v>409</v>
      </c>
      <c r="L75" s="314"/>
      <c r="U75" s="216"/>
      <c r="V75" s="216"/>
      <c r="W75" s="216"/>
      <c r="X75" s="250"/>
      <c r="Y75" s="250"/>
      <c r="Z75" s="215" t="s">
        <v>410</v>
      </c>
      <c r="AA75" s="216"/>
      <c r="AB75" s="216"/>
      <c r="AC75" s="216"/>
      <c r="AD75" s="216"/>
      <c r="AE75" s="216"/>
      <c r="AF75" s="216"/>
      <c r="AG75" s="216"/>
      <c r="AH75" s="216"/>
      <c r="AI75" s="216"/>
      <c r="AJ75" s="216"/>
      <c r="AK75" s="216"/>
    </row>
    <row r="76" spans="1:37" x14ac:dyDescent="0.25">
      <c r="A76" s="594"/>
      <c r="B76" s="54"/>
      <c r="E76" s="85"/>
      <c r="F76" s="54"/>
      <c r="H76" s="64"/>
      <c r="I76" s="70" t="s">
        <v>411</v>
      </c>
      <c r="J76" s="314"/>
      <c r="K76" s="74" t="s">
        <v>412</v>
      </c>
      <c r="L76" s="314"/>
      <c r="U76" s="216"/>
      <c r="V76" s="216"/>
      <c r="W76" s="216"/>
      <c r="X76" s="250"/>
      <c r="Y76" s="250"/>
      <c r="Z76" s="250" t="s">
        <v>413</v>
      </c>
      <c r="AA76" s="216"/>
      <c r="AB76" s="216"/>
      <c r="AC76" s="216"/>
      <c r="AD76" s="216"/>
      <c r="AE76" s="216"/>
      <c r="AF76" s="216"/>
      <c r="AG76" s="216"/>
      <c r="AH76" s="216"/>
      <c r="AI76" s="216"/>
      <c r="AJ76" s="216"/>
      <c r="AK76" s="216"/>
    </row>
    <row r="77" spans="1:37" x14ac:dyDescent="0.25">
      <c r="A77" s="594"/>
      <c r="B77" s="290" t="s">
        <v>414</v>
      </c>
      <c r="E77" s="88"/>
      <c r="F77" s="54"/>
      <c r="H77" s="64"/>
      <c r="I77" s="54"/>
      <c r="J77" s="64"/>
      <c r="K77" s="74" t="s">
        <v>415</v>
      </c>
      <c r="L77" s="314"/>
      <c r="U77" s="216"/>
      <c r="V77" s="216"/>
      <c r="W77" s="216"/>
      <c r="Y77" s="250"/>
      <c r="Z77" s="216"/>
      <c r="AA77" s="216"/>
      <c r="AB77" s="216"/>
      <c r="AC77" s="216"/>
      <c r="AD77" s="216"/>
      <c r="AE77" s="216"/>
      <c r="AF77" s="216"/>
      <c r="AG77" s="216"/>
      <c r="AH77" s="216"/>
      <c r="AI77" s="216"/>
      <c r="AJ77" s="216"/>
      <c r="AK77" s="216"/>
    </row>
    <row r="78" spans="1:37" x14ac:dyDescent="0.25">
      <c r="A78" s="594"/>
      <c r="B78" s="54"/>
      <c r="C78" s="216" t="s">
        <v>57</v>
      </c>
      <c r="E78" s="85"/>
      <c r="F78" s="54"/>
      <c r="G78" s="216" t="s">
        <v>57</v>
      </c>
      <c r="H78" s="64"/>
      <c r="I78" s="54"/>
      <c r="J78" s="64"/>
      <c r="K78" s="74" t="s">
        <v>416</v>
      </c>
      <c r="L78" s="314"/>
      <c r="U78" s="216"/>
      <c r="V78" s="216"/>
      <c r="W78" s="216"/>
      <c r="Y78" s="250"/>
      <c r="Z78" s="216"/>
      <c r="AA78" s="216"/>
      <c r="AB78" s="216"/>
      <c r="AC78" s="216"/>
      <c r="AD78" s="216"/>
      <c r="AE78" s="216"/>
      <c r="AF78" s="216"/>
      <c r="AG78" s="216"/>
      <c r="AH78" s="216"/>
      <c r="AI78" s="216"/>
      <c r="AJ78" s="216"/>
      <c r="AK78" s="216"/>
    </row>
    <row r="79" spans="1:37" x14ac:dyDescent="0.25">
      <c r="A79" s="92"/>
      <c r="B79" s="54"/>
      <c r="C79" s="613"/>
      <c r="D79" s="614"/>
      <c r="E79" s="615"/>
      <c r="F79" s="54"/>
      <c r="G79" s="637"/>
      <c r="H79" s="638"/>
      <c r="I79" s="54"/>
      <c r="J79" s="64"/>
      <c r="K79" s="74" t="s">
        <v>417</v>
      </c>
      <c r="L79" s="314"/>
      <c r="U79" s="216"/>
      <c r="V79" s="216"/>
      <c r="W79" s="216"/>
      <c r="Y79" s="250"/>
      <c r="Z79" s="216"/>
      <c r="AA79" s="216"/>
      <c r="AB79" s="216"/>
      <c r="AC79" s="216"/>
      <c r="AD79" s="216"/>
      <c r="AE79" s="216"/>
      <c r="AF79" s="216"/>
      <c r="AG79" s="216"/>
      <c r="AH79" s="216"/>
      <c r="AI79" s="216"/>
      <c r="AJ79" s="216"/>
      <c r="AK79" s="216"/>
    </row>
    <row r="80" spans="1:37" x14ac:dyDescent="0.25">
      <c r="A80" s="632" t="s">
        <v>399</v>
      </c>
      <c r="B80" s="54"/>
      <c r="E80" s="85"/>
      <c r="F80" s="54"/>
      <c r="H80" s="64"/>
      <c r="I80" s="69"/>
      <c r="J80" s="72"/>
      <c r="K80" s="74" t="s">
        <v>418</v>
      </c>
      <c r="L80" s="314"/>
      <c r="U80" s="216"/>
      <c r="V80" s="216"/>
      <c r="W80" s="216"/>
      <c r="Y80" s="250"/>
      <c r="Z80" s="216"/>
      <c r="AA80" s="216"/>
      <c r="AB80" s="216"/>
      <c r="AC80" s="216"/>
      <c r="AD80" s="216"/>
      <c r="AE80" s="216"/>
      <c r="AF80" s="216"/>
      <c r="AG80" s="216"/>
      <c r="AH80" s="216"/>
      <c r="AI80" s="216"/>
      <c r="AJ80" s="216"/>
      <c r="AK80" s="216"/>
    </row>
    <row r="81" spans="1:37" x14ac:dyDescent="0.25">
      <c r="A81" s="594"/>
      <c r="B81" s="290" t="s">
        <v>237</v>
      </c>
      <c r="E81" s="85"/>
      <c r="F81" s="290" t="s">
        <v>237</v>
      </c>
      <c r="H81" s="64"/>
      <c r="I81" s="70" t="s">
        <v>419</v>
      </c>
      <c r="J81" s="314"/>
      <c r="K81" s="74" t="s">
        <v>420</v>
      </c>
      <c r="L81" s="314"/>
      <c r="U81" s="216"/>
      <c r="V81" s="216"/>
      <c r="W81" s="216"/>
      <c r="Z81" s="216"/>
      <c r="AA81" s="216"/>
      <c r="AB81" s="216"/>
      <c r="AC81" s="216"/>
      <c r="AD81" s="216"/>
      <c r="AE81" s="216"/>
      <c r="AF81" s="216"/>
      <c r="AG81" s="216"/>
      <c r="AH81" s="216"/>
      <c r="AI81" s="216"/>
      <c r="AJ81" s="216"/>
      <c r="AK81" s="216"/>
    </row>
    <row r="82" spans="1:37" x14ac:dyDescent="0.25">
      <c r="A82" s="594"/>
      <c r="B82" s="54"/>
      <c r="C82" s="604"/>
      <c r="D82" s="605"/>
      <c r="E82" s="606"/>
      <c r="F82" s="54"/>
      <c r="G82" s="624"/>
      <c r="H82" s="625"/>
      <c r="I82" s="54"/>
      <c r="J82" s="64"/>
      <c r="K82" s="74" t="s">
        <v>421</v>
      </c>
      <c r="L82" s="314"/>
      <c r="U82" s="216"/>
      <c r="V82" s="216"/>
      <c r="W82" s="216"/>
      <c r="Z82" s="216"/>
      <c r="AA82" s="216"/>
      <c r="AB82" s="216"/>
      <c r="AC82" s="216"/>
      <c r="AD82" s="216"/>
      <c r="AE82" s="216"/>
      <c r="AF82" s="216"/>
      <c r="AG82" s="216"/>
      <c r="AH82" s="216"/>
      <c r="AI82" s="216"/>
      <c r="AJ82" s="216"/>
      <c r="AK82" s="216"/>
    </row>
    <row r="83" spans="1:37" x14ac:dyDescent="0.25">
      <c r="A83" s="594"/>
      <c r="B83" s="54"/>
      <c r="C83" s="607"/>
      <c r="D83" s="608"/>
      <c r="E83" s="609"/>
      <c r="F83" s="54"/>
      <c r="G83" s="626"/>
      <c r="H83" s="627"/>
      <c r="I83" s="54"/>
      <c r="J83" s="64"/>
      <c r="K83" s="74" t="s">
        <v>422</v>
      </c>
      <c r="L83" s="314"/>
    </row>
    <row r="84" spans="1:37" x14ac:dyDescent="0.25">
      <c r="A84" s="92"/>
      <c r="B84" s="54"/>
      <c r="C84" s="607"/>
      <c r="D84" s="608"/>
      <c r="E84" s="609"/>
      <c r="F84" s="54"/>
      <c r="G84" s="626"/>
      <c r="H84" s="627"/>
      <c r="I84" s="54"/>
      <c r="J84" s="64"/>
      <c r="K84" s="74" t="s">
        <v>423</v>
      </c>
      <c r="L84" s="314"/>
    </row>
    <row r="85" spans="1:37" x14ac:dyDescent="0.25">
      <c r="A85" s="632" t="s">
        <v>399</v>
      </c>
      <c r="B85" s="54"/>
      <c r="C85" s="607"/>
      <c r="D85" s="608"/>
      <c r="E85" s="609"/>
      <c r="F85" s="54"/>
      <c r="G85" s="626"/>
      <c r="H85" s="627"/>
      <c r="I85" s="54"/>
      <c r="J85" s="64"/>
      <c r="K85" s="74" t="s">
        <v>424</v>
      </c>
      <c r="L85" s="314"/>
    </row>
    <row r="86" spans="1:37" x14ac:dyDescent="0.25">
      <c r="A86" s="594"/>
      <c r="B86" s="54"/>
      <c r="C86" s="607"/>
      <c r="D86" s="608"/>
      <c r="E86" s="609"/>
      <c r="F86" s="54"/>
      <c r="G86" s="626"/>
      <c r="H86" s="627"/>
      <c r="I86" s="54"/>
      <c r="J86" s="64"/>
      <c r="K86" s="74" t="s">
        <v>425</v>
      </c>
      <c r="L86" s="314"/>
    </row>
    <row r="87" spans="1:37" x14ac:dyDescent="0.25">
      <c r="A87" s="594"/>
      <c r="B87" s="54"/>
      <c r="C87" s="607"/>
      <c r="D87" s="608"/>
      <c r="E87" s="609"/>
      <c r="F87" s="54"/>
      <c r="G87" s="626"/>
      <c r="H87" s="627"/>
      <c r="I87" s="69"/>
      <c r="J87" s="72"/>
      <c r="K87" s="74" t="s">
        <v>426</v>
      </c>
      <c r="L87" s="314"/>
    </row>
    <row r="88" spans="1:37" x14ac:dyDescent="0.25">
      <c r="A88" s="594"/>
      <c r="B88" s="54"/>
      <c r="C88" s="607"/>
      <c r="D88" s="608"/>
      <c r="E88" s="609"/>
      <c r="F88" s="54"/>
      <c r="G88" s="626"/>
      <c r="H88" s="627"/>
      <c r="I88" s="70" t="s">
        <v>427</v>
      </c>
      <c r="J88" s="314"/>
      <c r="K88" s="74" t="s">
        <v>428</v>
      </c>
      <c r="L88" s="314"/>
    </row>
    <row r="89" spans="1:37" x14ac:dyDescent="0.25">
      <c r="A89" s="92"/>
      <c r="B89" s="54"/>
      <c r="C89" s="607"/>
      <c r="D89" s="608"/>
      <c r="E89" s="609"/>
      <c r="F89" s="54"/>
      <c r="G89" s="626"/>
      <c r="H89" s="627"/>
      <c r="I89" s="54"/>
      <c r="J89" s="64"/>
      <c r="K89" s="74" t="s">
        <v>429</v>
      </c>
      <c r="L89" s="314"/>
    </row>
    <row r="90" spans="1:37" x14ac:dyDescent="0.25">
      <c r="A90" s="641" t="s">
        <v>399</v>
      </c>
      <c r="B90" s="54"/>
      <c r="C90" s="607"/>
      <c r="D90" s="608"/>
      <c r="E90" s="609"/>
      <c r="F90" s="54"/>
      <c r="G90" s="626"/>
      <c r="H90" s="627"/>
      <c r="I90" s="54"/>
      <c r="J90" s="64"/>
      <c r="K90" s="74" t="s">
        <v>430</v>
      </c>
      <c r="L90" s="314"/>
    </row>
    <row r="91" spans="1:37" x14ac:dyDescent="0.25">
      <c r="A91" s="642"/>
      <c r="B91" s="54"/>
      <c r="C91" s="607"/>
      <c r="D91" s="608"/>
      <c r="E91" s="609"/>
      <c r="F91" s="54"/>
      <c r="G91" s="626"/>
      <c r="H91" s="627"/>
      <c r="I91" s="69"/>
      <c r="J91" s="72"/>
      <c r="K91" s="74" t="s">
        <v>431</v>
      </c>
      <c r="L91" s="314"/>
    </row>
    <row r="92" spans="1:37" x14ac:dyDescent="0.25">
      <c r="A92" s="642"/>
      <c r="B92" s="54"/>
      <c r="C92" s="607"/>
      <c r="D92" s="608"/>
      <c r="E92" s="609"/>
      <c r="F92" s="54"/>
      <c r="G92" s="626"/>
      <c r="H92" s="627"/>
      <c r="I92" s="54" t="s">
        <v>432</v>
      </c>
      <c r="J92" s="314"/>
      <c r="K92" s="74" t="s">
        <v>433</v>
      </c>
      <c r="L92" s="314"/>
    </row>
    <row r="93" spans="1:37" ht="13.8" thickBot="1" x14ac:dyDescent="0.3">
      <c r="A93" s="642"/>
      <c r="B93" s="55"/>
      <c r="C93" s="610"/>
      <c r="D93" s="611"/>
      <c r="E93" s="612"/>
      <c r="F93" s="55"/>
      <c r="G93" s="639"/>
      <c r="H93" s="640"/>
      <c r="I93" s="55"/>
      <c r="J93" s="65"/>
      <c r="K93" s="75" t="s">
        <v>434</v>
      </c>
      <c r="L93" s="318"/>
    </row>
    <row r="94" spans="1:37" x14ac:dyDescent="0.25">
      <c r="F94" s="67" t="s">
        <v>435</v>
      </c>
      <c r="G94" s="103"/>
      <c r="H94" s="68"/>
      <c r="I94" s="66" t="s">
        <v>435</v>
      </c>
      <c r="J94" s="71"/>
      <c r="K94" s="66" t="s">
        <v>436</v>
      </c>
      <c r="L94" s="71"/>
    </row>
    <row r="95" spans="1:37" x14ac:dyDescent="0.25">
      <c r="F95" s="595" t="s">
        <v>437</v>
      </c>
      <c r="G95" s="595"/>
      <c r="H95" s="595"/>
      <c r="I95" s="595"/>
      <c r="J95" s="595"/>
      <c r="K95" s="595"/>
      <c r="L95" s="538"/>
    </row>
    <row r="96" spans="1:37" x14ac:dyDescent="0.25">
      <c r="F96" s="595"/>
      <c r="G96" s="595"/>
      <c r="H96" s="595"/>
      <c r="I96" s="595"/>
      <c r="J96" s="595"/>
      <c r="K96" s="595"/>
      <c r="L96" s="538"/>
    </row>
    <row r="97" spans="6:12" x14ac:dyDescent="0.25">
      <c r="F97" s="595"/>
      <c r="G97" s="595"/>
      <c r="H97" s="595"/>
      <c r="I97" s="595"/>
      <c r="J97" s="595"/>
      <c r="K97" s="595"/>
      <c r="L97" s="538"/>
    </row>
    <row r="98" spans="6:12" x14ac:dyDescent="0.25">
      <c r="F98" s="52" t="s">
        <v>438</v>
      </c>
      <c r="G98" s="52"/>
      <c r="K98" s="76" t="s">
        <v>439</v>
      </c>
      <c r="L98" s="77"/>
    </row>
    <row r="99" spans="6:12" x14ac:dyDescent="0.25">
      <c r="F99" s="216" t="s">
        <v>440</v>
      </c>
      <c r="G99" s="216"/>
      <c r="K99" s="216" t="s">
        <v>441</v>
      </c>
    </row>
    <row r="100" spans="6:12" x14ac:dyDescent="0.25">
      <c r="K100" s="216" t="s">
        <v>442</v>
      </c>
    </row>
    <row r="101" spans="6:12" x14ac:dyDescent="0.25">
      <c r="K101" s="216" t="s">
        <v>443</v>
      </c>
    </row>
    <row r="102" spans="6:12" x14ac:dyDescent="0.25">
      <c r="K102" s="216" t="s">
        <v>444</v>
      </c>
    </row>
    <row r="104" spans="6:12" x14ac:dyDescent="0.25">
      <c r="H104" s="56"/>
      <c r="I104" s="56"/>
      <c r="J104" s="56"/>
    </row>
  </sheetData>
  <sheetProtection algorithmName="SHA-512" hashValue="+xHN0ak21Jp/pzXNblybRASR/9TpGpU/BF3LfbnxxZXvMdgjhkTrFZe9UhOKFy/9KDAVUraIIwWlbxwQ10faQg==" saltValue="Y8jXAmDJz7bvP/TKA4jZ0Q==" spinCount="100000" sheet="1"/>
  <mergeCells count="38">
    <mergeCell ref="G79:H79"/>
    <mergeCell ref="G82:H93"/>
    <mergeCell ref="A80:A83"/>
    <mergeCell ref="A85:A88"/>
    <mergeCell ref="A90:A93"/>
    <mergeCell ref="G16:H16"/>
    <mergeCell ref="G21:H24"/>
    <mergeCell ref="G28:H32"/>
    <mergeCell ref="G36:H56"/>
    <mergeCell ref="G61:H62"/>
    <mergeCell ref="G66:H69"/>
    <mergeCell ref="G74:H75"/>
    <mergeCell ref="A45:A48"/>
    <mergeCell ref="A50:A53"/>
    <mergeCell ref="A55:A58"/>
    <mergeCell ref="A60:A63"/>
    <mergeCell ref="A72:A74"/>
    <mergeCell ref="A75:A78"/>
    <mergeCell ref="C61:E62"/>
    <mergeCell ref="C66:E69"/>
    <mergeCell ref="C74:E75"/>
    <mergeCell ref="A64:A68"/>
    <mergeCell ref="A40:A43"/>
    <mergeCell ref="F95:L97"/>
    <mergeCell ref="D7:L7"/>
    <mergeCell ref="A12:E12"/>
    <mergeCell ref="F12:L12"/>
    <mergeCell ref="C16:E16"/>
    <mergeCell ref="C82:E93"/>
    <mergeCell ref="C79:E79"/>
    <mergeCell ref="C21:E24"/>
    <mergeCell ref="C28:E32"/>
    <mergeCell ref="C36:E56"/>
    <mergeCell ref="A15:A18"/>
    <mergeCell ref="A20:A23"/>
    <mergeCell ref="A25:A28"/>
    <mergeCell ref="A30:A33"/>
    <mergeCell ref="A35:A38"/>
  </mergeCells>
  <conditionalFormatting sqref="J19">
    <cfRule type="containsBlanks" dxfId="12" priority="9" stopIfTrue="1">
      <formula>LEN(TRIM(J19))=0</formula>
    </cfRule>
  </conditionalFormatting>
  <dataValidations disablePrompts="1" count="9">
    <dataValidation type="list" allowBlank="1" showInputMessage="1" showErrorMessage="1" sqref="C19:E19" xr:uid="{00000000-0002-0000-0900-000000000000}">
      <formula1>$AA$21:$AA$30</formula1>
    </dataValidation>
    <dataValidation type="list" allowBlank="1" showInputMessage="1" showErrorMessage="1" sqref="C14:E14" xr:uid="{00000000-0002-0000-0900-000001000000}">
      <formula1>$AD$15:$AD$22</formula1>
    </dataValidation>
    <dataValidation type="list" allowBlank="1" showInputMessage="1" showErrorMessage="1" sqref="C34:E34" xr:uid="{00000000-0002-0000-0900-000002000000}">
      <formula1>$AA$35:$AA$45</formula1>
    </dataValidation>
    <dataValidation type="list" allowBlank="1" showInputMessage="1" showErrorMessage="1" sqref="C59:E59" xr:uid="{00000000-0002-0000-0900-000003000000}">
      <formula1>$Z$60:$Z$65</formula1>
    </dataValidation>
    <dataValidation type="list" allowBlank="1" showInputMessage="1" showErrorMessage="1" sqref="C72:E72" xr:uid="{00000000-0002-0000-0900-000004000000}">
      <formula1>$Z$72:$Z$76</formula1>
    </dataValidation>
    <dataValidation type="list" allowBlank="1" showInputMessage="1" showErrorMessage="1" sqref="H72 L72:L93 L14:L70 J81 J76 J72 J92 J17 H14 H19 H26 H34 H58 H64 J19 J14 J21 J24 J26 J29 J31 J34 J37 J42 J50 J54 J58 J62 J64 J69 J88" xr:uid="{00000000-0002-0000-0900-000005000000}">
      <formula1>$T$13:$T$17</formula1>
    </dataValidation>
    <dataValidation type="list" allowBlank="1" showInputMessage="1" showErrorMessage="1" sqref="D8:E8" xr:uid="{00000000-0002-0000-0900-000006000000}">
      <formula1>$X$1:$X$23</formula1>
    </dataValidation>
    <dataValidation type="list" allowBlank="1" showInputMessage="1" showErrorMessage="1" sqref="D9" xr:uid="{00000000-0002-0000-0900-000007000000}">
      <formula1>$Y$2:$Y$9</formula1>
    </dataValidation>
    <dataValidation type="list" allowBlank="1" showInputMessage="1" showErrorMessage="1" sqref="C26:E26" xr:uid="{00000000-0002-0000-0900-000008000000}">
      <formula1>$AA$2:$AA$7</formula1>
    </dataValidation>
  </dataValidations>
  <hyperlinks>
    <hyperlink ref="F98" r:id="rId1" xr:uid="{00000000-0004-0000-0900-000000000000}"/>
  </hyperlinks>
  <printOptions horizontalCentered="1"/>
  <pageMargins left="0.7" right="0.7" top="0.25" bottom="0.25" header="0.3" footer="0.3"/>
  <pageSetup scale="64" fitToHeight="0" orientation="landscape" r:id="rId2"/>
  <rowBreaks count="1" manualBreakCount="1">
    <brk id="57" max="14" man="1"/>
  </rowBreak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AL104"/>
  <sheetViews>
    <sheetView showGridLines="0" showRowColHeaders="0" zoomScaleNormal="100" zoomScaleSheetLayoutView="100" workbookViewId="0">
      <pane ySplit="12" topLeftCell="A13" activePane="bottomLeft" state="frozen"/>
      <selection activeCell="AG21" sqref="AG21:AV21"/>
      <selection pane="bottomLeft" activeCell="P27" sqref="P27"/>
    </sheetView>
  </sheetViews>
  <sheetFormatPr defaultRowHeight="13.2" x14ac:dyDescent="0.25"/>
  <cols>
    <col min="1" max="1" width="2.88671875" customWidth="1"/>
    <col min="2" max="2" width="16.109375" customWidth="1"/>
    <col min="3" max="4" width="14.33203125" customWidth="1"/>
    <col min="5" max="5" width="14.33203125" style="79" customWidth="1"/>
    <col min="6" max="6" width="10.33203125" customWidth="1"/>
    <col min="7" max="7" width="24.109375" customWidth="1"/>
    <col min="8" max="8" width="7.6640625" customWidth="1"/>
    <col min="9" max="9" width="32" customWidth="1"/>
    <col min="10" max="10" width="7.6640625" customWidth="1"/>
    <col min="11" max="11" width="41.44140625" customWidth="1"/>
    <col min="12" max="12" width="7.6640625" customWidth="1"/>
    <col min="13" max="19" width="9.109375" customWidth="1"/>
    <col min="20" max="38" width="9.109375" hidden="1" customWidth="1"/>
  </cols>
  <sheetData>
    <row r="1" spans="1:37" ht="34.5" customHeight="1" thickBot="1" x14ac:dyDescent="0.35">
      <c r="A1" s="81" t="s">
        <v>240</v>
      </c>
      <c r="B1" s="61"/>
      <c r="C1" s="61"/>
      <c r="D1" s="61"/>
      <c r="E1" s="78"/>
      <c r="F1" s="61"/>
      <c r="G1" s="61"/>
      <c r="H1" s="82"/>
      <c r="I1" s="83"/>
      <c r="J1" s="82"/>
      <c r="K1" s="230"/>
      <c r="L1" s="82"/>
      <c r="U1" s="216"/>
      <c r="V1" s="216"/>
      <c r="W1" s="216"/>
      <c r="X1" s="250"/>
      <c r="Y1" s="250"/>
      <c r="AB1" s="216"/>
      <c r="AC1" s="216"/>
      <c r="AD1" s="216"/>
      <c r="AE1" s="216"/>
      <c r="AF1" s="216"/>
      <c r="AG1" s="216"/>
      <c r="AH1" s="216"/>
      <c r="AI1" s="216" t="s">
        <v>12</v>
      </c>
      <c r="AJ1" s="216"/>
      <c r="AK1" s="216"/>
    </row>
    <row r="2" spans="1:37" ht="8.25" customHeight="1" x14ac:dyDescent="0.25">
      <c r="S2" s="252"/>
      <c r="T2" s="252"/>
      <c r="U2" s="252"/>
      <c r="V2" s="252"/>
      <c r="W2" s="252"/>
      <c r="X2" s="250" t="s">
        <v>241</v>
      </c>
      <c r="AA2" s="250" t="s">
        <v>242</v>
      </c>
      <c r="AB2" s="216"/>
      <c r="AC2" s="216"/>
      <c r="AD2" s="216"/>
      <c r="AE2" s="216"/>
      <c r="AF2" s="216"/>
      <c r="AG2" s="216"/>
      <c r="AH2" s="216"/>
      <c r="AI2" t="s">
        <v>15</v>
      </c>
      <c r="AJ2" s="216"/>
      <c r="AK2" s="216"/>
    </row>
    <row r="3" spans="1:37" x14ac:dyDescent="0.25">
      <c r="A3" s="3" t="s">
        <v>243</v>
      </c>
      <c r="S3" s="252"/>
      <c r="T3" s="252"/>
      <c r="U3" s="252"/>
      <c r="V3" s="252"/>
      <c r="W3" s="252"/>
      <c r="X3" s="250" t="s">
        <v>244</v>
      </c>
      <c r="Y3" s="250" t="s">
        <v>245</v>
      </c>
      <c r="AA3" s="250" t="s">
        <v>246</v>
      </c>
      <c r="AB3" s="216"/>
      <c r="AC3" s="216"/>
      <c r="AD3" s="216"/>
      <c r="AE3" s="216"/>
      <c r="AF3" s="216"/>
      <c r="AG3" s="216"/>
      <c r="AH3" s="216"/>
      <c r="AI3" t="s">
        <v>18</v>
      </c>
      <c r="AJ3" s="216"/>
      <c r="AK3" s="216"/>
    </row>
    <row r="4" spans="1:37" ht="4.5" customHeight="1" x14ac:dyDescent="0.25">
      <c r="A4" s="3"/>
      <c r="S4" s="252"/>
      <c r="T4" s="252"/>
      <c r="U4" s="252"/>
      <c r="V4" s="252"/>
      <c r="W4" s="252"/>
      <c r="X4" s="250" t="s">
        <v>247</v>
      </c>
      <c r="Y4" s="250" t="s">
        <v>248</v>
      </c>
      <c r="AA4" s="250" t="s">
        <v>249</v>
      </c>
      <c r="AB4" s="216"/>
      <c r="AC4" s="216"/>
      <c r="AD4" s="216"/>
      <c r="AE4" s="216"/>
      <c r="AF4" s="216"/>
      <c r="AG4" s="216"/>
      <c r="AH4" s="216"/>
      <c r="AJ4" s="216"/>
      <c r="AK4" s="216"/>
    </row>
    <row r="5" spans="1:37" ht="18" customHeight="1" x14ac:dyDescent="0.25">
      <c r="A5" s="215"/>
      <c r="H5" s="316" t="s">
        <v>250</v>
      </c>
      <c r="I5" s="215" t="s">
        <v>251</v>
      </c>
      <c r="J5" s="286" t="s">
        <v>252</v>
      </c>
      <c r="K5" s="215" t="s">
        <v>253</v>
      </c>
      <c r="S5" s="252"/>
      <c r="T5" s="252"/>
      <c r="U5" s="252"/>
      <c r="V5" s="252"/>
      <c r="W5" s="252"/>
      <c r="X5" s="250" t="s">
        <v>254</v>
      </c>
      <c r="Y5" s="250" t="s">
        <v>255</v>
      </c>
      <c r="AA5" s="252" t="s">
        <v>256</v>
      </c>
      <c r="AB5" s="216"/>
      <c r="AC5" s="216"/>
      <c r="AD5" s="216"/>
      <c r="AE5" s="216"/>
      <c r="AF5" s="216"/>
      <c r="AG5" s="216"/>
      <c r="AH5" s="216"/>
      <c r="AI5" s="216" t="s">
        <v>20</v>
      </c>
      <c r="AJ5" s="216"/>
      <c r="AK5" s="216"/>
    </row>
    <row r="6" spans="1:37" ht="6.75" customHeight="1" x14ac:dyDescent="0.25">
      <c r="A6" s="215"/>
      <c r="H6" s="287"/>
      <c r="I6" s="215"/>
      <c r="J6" s="287"/>
      <c r="K6" s="215"/>
      <c r="S6" s="252"/>
      <c r="T6" s="252"/>
      <c r="U6" s="252"/>
      <c r="V6" s="252"/>
      <c r="W6" s="252"/>
      <c r="X6" s="250" t="s">
        <v>257</v>
      </c>
      <c r="Y6" s="250" t="s">
        <v>258</v>
      </c>
      <c r="AA6" s="252" t="s">
        <v>259</v>
      </c>
      <c r="AB6" s="216"/>
      <c r="AC6" s="216"/>
      <c r="AD6" s="216"/>
      <c r="AE6" s="216"/>
      <c r="AF6" s="216"/>
      <c r="AG6" s="216"/>
      <c r="AH6" s="216"/>
      <c r="AI6" s="216"/>
      <c r="AJ6" s="216"/>
      <c r="AK6" s="216"/>
    </row>
    <row r="7" spans="1:37" ht="18" customHeight="1" x14ac:dyDescent="0.25">
      <c r="A7" s="147" t="s">
        <v>260</v>
      </c>
      <c r="B7" s="266"/>
      <c r="C7" s="79"/>
      <c r="D7" s="596"/>
      <c r="E7" s="468"/>
      <c r="F7" s="468"/>
      <c r="G7" s="468"/>
      <c r="H7" s="468"/>
      <c r="I7" s="468"/>
      <c r="J7" s="468"/>
      <c r="K7" s="468"/>
      <c r="L7" s="597"/>
      <c r="S7" s="252"/>
      <c r="T7" s="252"/>
      <c r="U7" s="252"/>
      <c r="V7" s="252"/>
      <c r="W7" s="252"/>
      <c r="X7" s="250" t="s">
        <v>224</v>
      </c>
      <c r="Y7" s="250" t="s">
        <v>261</v>
      </c>
      <c r="AA7" s="252" t="s">
        <v>262</v>
      </c>
      <c r="AB7" s="216"/>
      <c r="AC7" s="216"/>
      <c r="AD7" s="216"/>
      <c r="AE7" s="216"/>
      <c r="AF7" s="216"/>
      <c r="AG7" s="216"/>
      <c r="AH7" s="216"/>
      <c r="AI7" s="216" t="s">
        <v>22</v>
      </c>
      <c r="AJ7" s="216"/>
      <c r="AK7" s="216"/>
    </row>
    <row r="8" spans="1:37" ht="18" customHeight="1" x14ac:dyDescent="0.25">
      <c r="A8" s="216" t="s">
        <v>263</v>
      </c>
      <c r="D8" s="315"/>
      <c r="E8" s="315"/>
      <c r="S8" s="252"/>
      <c r="T8" s="252"/>
      <c r="U8" s="252"/>
      <c r="V8" s="252"/>
      <c r="W8" s="252"/>
      <c r="X8" s="250" t="s">
        <v>264</v>
      </c>
      <c r="Y8" s="250" t="s">
        <v>265</v>
      </c>
      <c r="AB8" s="216"/>
      <c r="AC8" s="216"/>
      <c r="AD8" s="216"/>
      <c r="AE8" s="216"/>
      <c r="AF8" s="216"/>
      <c r="AG8" s="216"/>
      <c r="AH8" s="216"/>
      <c r="AI8" s="216"/>
      <c r="AJ8" s="216"/>
      <c r="AK8" s="216"/>
    </row>
    <row r="9" spans="1:37" ht="18" customHeight="1" x14ac:dyDescent="0.3">
      <c r="A9" s="216" t="s">
        <v>266</v>
      </c>
      <c r="D9" s="315"/>
      <c r="E9" s="84"/>
      <c r="G9" s="51"/>
      <c r="H9" s="22"/>
      <c r="J9" s="22"/>
      <c r="L9" s="22"/>
      <c r="S9" s="252"/>
      <c r="T9" s="252"/>
      <c r="U9" s="252"/>
      <c r="V9" s="252"/>
      <c r="W9" s="252"/>
      <c r="X9" s="250" t="s">
        <v>267</v>
      </c>
      <c r="Y9" s="250">
        <v>5</v>
      </c>
      <c r="AA9" s="216"/>
      <c r="AB9" s="216"/>
      <c r="AC9" s="216"/>
      <c r="AD9" s="216"/>
      <c r="AE9" s="216"/>
      <c r="AF9" s="216"/>
      <c r="AG9" s="216"/>
      <c r="AH9" s="216"/>
      <c r="AI9" s="216"/>
      <c r="AJ9" s="216"/>
      <c r="AK9" s="216"/>
    </row>
    <row r="10" spans="1:37" ht="18" customHeight="1" thickBot="1" x14ac:dyDescent="0.35">
      <c r="A10" s="216" t="s">
        <v>268</v>
      </c>
      <c r="D10" s="104"/>
      <c r="E10" s="84"/>
      <c r="F10" s="51" t="s">
        <v>269</v>
      </c>
      <c r="G10" s="51"/>
      <c r="H10" s="22"/>
      <c r="J10" s="22"/>
      <c r="L10" s="22"/>
      <c r="U10" s="216"/>
      <c r="V10" s="216"/>
      <c r="W10" s="216"/>
      <c r="X10" s="32" t="s">
        <v>270</v>
      </c>
      <c r="AA10" s="216"/>
      <c r="AB10" s="216"/>
      <c r="AC10" s="216"/>
      <c r="AD10" s="216"/>
      <c r="AE10" s="216"/>
      <c r="AF10" s="216"/>
      <c r="AG10" s="216"/>
      <c r="AH10" s="216"/>
      <c r="AI10" s="216"/>
      <c r="AJ10" s="216"/>
      <c r="AK10" s="216"/>
    </row>
    <row r="11" spans="1:37" ht="18" customHeight="1" thickBot="1" x14ac:dyDescent="0.35">
      <c r="A11" s="80"/>
      <c r="B11" s="266"/>
      <c r="C11" s="79"/>
      <c r="D11" s="79"/>
      <c r="F11" s="94" t="s">
        <v>271</v>
      </c>
      <c r="G11" s="102"/>
      <c r="H11" s="95"/>
      <c r="I11" s="96" t="s">
        <v>272</v>
      </c>
      <c r="J11" s="97"/>
      <c r="K11" s="98" t="s">
        <v>273</v>
      </c>
      <c r="L11" s="99"/>
      <c r="U11" s="216"/>
      <c r="V11" s="216"/>
      <c r="W11" s="216"/>
      <c r="X11" s="250" t="s">
        <v>274</v>
      </c>
      <c r="AA11" s="216"/>
      <c r="AB11" s="216"/>
      <c r="AC11" s="216"/>
      <c r="AD11" s="216"/>
      <c r="AE11" s="216"/>
      <c r="AF11" s="216"/>
      <c r="AG11" s="216"/>
      <c r="AH11" s="216"/>
      <c r="AI11" s="216"/>
      <c r="AJ11" s="216"/>
      <c r="AK11" s="216"/>
    </row>
    <row r="12" spans="1:37" ht="38.25" customHeight="1" x14ac:dyDescent="0.25">
      <c r="A12" s="598" t="s">
        <v>275</v>
      </c>
      <c r="B12" s="599"/>
      <c r="C12" s="599"/>
      <c r="D12" s="599"/>
      <c r="E12" s="599"/>
      <c r="F12" s="600" t="s">
        <v>276</v>
      </c>
      <c r="G12" s="600"/>
      <c r="H12" s="600"/>
      <c r="I12" s="600"/>
      <c r="J12" s="600"/>
      <c r="K12" s="600"/>
      <c r="L12" s="600"/>
      <c r="U12" s="216"/>
      <c r="V12" s="216"/>
      <c r="W12" s="216"/>
      <c r="X12" s="250" t="s">
        <v>277</v>
      </c>
      <c r="AA12" s="216"/>
      <c r="AB12" s="216"/>
      <c r="AC12" s="216"/>
      <c r="AD12" s="216"/>
      <c r="AE12" s="216"/>
      <c r="AF12" s="216"/>
      <c r="AG12" s="216"/>
      <c r="AH12" s="216"/>
      <c r="AI12" s="216"/>
      <c r="AJ12" s="216"/>
      <c r="AK12" s="216"/>
    </row>
    <row r="13" spans="1:37" ht="21.75" customHeight="1" thickBot="1" x14ac:dyDescent="0.35">
      <c r="A13" s="89" t="s">
        <v>217</v>
      </c>
      <c r="B13" s="90"/>
      <c r="C13" s="90"/>
      <c r="D13" s="90"/>
      <c r="E13" s="93"/>
      <c r="F13" s="90"/>
      <c r="G13" s="90"/>
      <c r="H13" s="90"/>
      <c r="I13" s="90"/>
      <c r="J13" s="90"/>
      <c r="K13" s="90"/>
      <c r="L13" s="90"/>
      <c r="U13" s="216"/>
      <c r="V13" s="216"/>
      <c r="W13" s="216"/>
      <c r="X13" s="250" t="s">
        <v>278</v>
      </c>
      <c r="AA13" s="216"/>
      <c r="AB13" s="216"/>
      <c r="AC13" s="216"/>
      <c r="AD13" s="216"/>
      <c r="AE13" s="216"/>
      <c r="AF13" s="216"/>
      <c r="AG13" s="216"/>
      <c r="AH13" s="216"/>
      <c r="AI13" s="216"/>
      <c r="AJ13" s="216"/>
      <c r="AK13" s="216"/>
    </row>
    <row r="14" spans="1:37" ht="27.9" customHeight="1" x14ac:dyDescent="0.25">
      <c r="A14" s="90"/>
      <c r="B14" s="53" t="s">
        <v>279</v>
      </c>
      <c r="C14" s="313"/>
      <c r="D14" s="313"/>
      <c r="E14" s="313"/>
      <c r="F14" s="53" t="s">
        <v>279</v>
      </c>
      <c r="G14" s="58"/>
      <c r="H14" s="313"/>
      <c r="I14" s="53" t="s">
        <v>280</v>
      </c>
      <c r="J14" s="313"/>
      <c r="K14" s="73" t="s">
        <v>281</v>
      </c>
      <c r="L14" s="317"/>
      <c r="T14" s="216" t="s">
        <v>282</v>
      </c>
      <c r="U14" s="216"/>
      <c r="V14" s="216"/>
      <c r="W14" s="216"/>
      <c r="X14" s="252" t="s">
        <v>283</v>
      </c>
      <c r="Y14" s="250"/>
      <c r="Z14" s="216"/>
      <c r="AA14" s="216"/>
      <c r="AB14" s="216"/>
      <c r="AC14" s="216"/>
      <c r="AD14" s="216"/>
      <c r="AE14" s="216"/>
      <c r="AF14" s="216"/>
      <c r="AG14" s="216"/>
      <c r="AH14" s="216"/>
      <c r="AI14" s="216"/>
      <c r="AJ14" s="216"/>
      <c r="AK14" s="216"/>
    </row>
    <row r="15" spans="1:37" ht="15" x14ac:dyDescent="0.25">
      <c r="A15" s="622" t="s">
        <v>217</v>
      </c>
      <c r="B15" s="54"/>
      <c r="C15" s="216" t="s">
        <v>57</v>
      </c>
      <c r="E15" s="85"/>
      <c r="F15" s="54"/>
      <c r="G15" s="216" t="s">
        <v>57</v>
      </c>
      <c r="H15" s="64"/>
      <c r="I15" s="54"/>
      <c r="J15" s="64"/>
      <c r="K15" s="74" t="s">
        <v>284</v>
      </c>
      <c r="L15" s="314"/>
      <c r="T15" s="216" t="s">
        <v>285</v>
      </c>
      <c r="U15" s="216"/>
      <c r="V15" s="216"/>
      <c r="W15" s="216"/>
      <c r="X15" s="252" t="s">
        <v>286</v>
      </c>
      <c r="Y15" s="1"/>
      <c r="Z15" s="216"/>
      <c r="AA15" s="250" t="s">
        <v>17</v>
      </c>
      <c r="AB15" s="216"/>
      <c r="AC15" s="216"/>
      <c r="AD15" s="250" t="s">
        <v>242</v>
      </c>
      <c r="AE15" s="216"/>
      <c r="AF15" s="216"/>
      <c r="AG15" s="216"/>
      <c r="AH15" s="216"/>
      <c r="AI15" s="216"/>
      <c r="AJ15" s="216"/>
      <c r="AK15" s="216"/>
    </row>
    <row r="16" spans="1:37" ht="15" x14ac:dyDescent="0.25">
      <c r="A16" s="623"/>
      <c r="B16" s="54"/>
      <c r="C16" s="601"/>
      <c r="D16" s="602"/>
      <c r="E16" s="603"/>
      <c r="F16" s="54"/>
      <c r="G16" s="637"/>
      <c r="H16" s="638"/>
      <c r="I16" s="69"/>
      <c r="J16" s="72"/>
      <c r="K16" s="74" t="s">
        <v>287</v>
      </c>
      <c r="L16" s="314"/>
      <c r="T16" s="216" t="s">
        <v>288</v>
      </c>
      <c r="U16" s="1"/>
      <c r="V16" s="1"/>
      <c r="W16" s="1"/>
      <c r="X16" s="252" t="s">
        <v>289</v>
      </c>
      <c r="Y16" s="32"/>
      <c r="Z16" s="1"/>
      <c r="AB16" s="1"/>
      <c r="AC16" s="1"/>
      <c r="AD16" s="250" t="s">
        <v>246</v>
      </c>
      <c r="AE16" s="1"/>
      <c r="AF16" s="250"/>
      <c r="AG16" s="250"/>
      <c r="AH16" s="1"/>
      <c r="AI16" s="1"/>
      <c r="AJ16" s="1"/>
      <c r="AK16" s="1"/>
    </row>
    <row r="17" spans="1:37" x14ac:dyDescent="0.25">
      <c r="A17" s="623"/>
      <c r="B17" s="54"/>
      <c r="E17" s="85"/>
      <c r="F17" s="54"/>
      <c r="H17" s="64"/>
      <c r="I17" s="54" t="s">
        <v>290</v>
      </c>
      <c r="J17" s="314"/>
      <c r="K17" s="74" t="s">
        <v>291</v>
      </c>
      <c r="L17" s="314"/>
      <c r="T17" t="s">
        <v>292</v>
      </c>
      <c r="U17" s="216"/>
      <c r="V17" s="216"/>
      <c r="W17" s="216"/>
      <c r="X17" s="252" t="s">
        <v>293</v>
      </c>
      <c r="Y17" s="250"/>
      <c r="Z17" s="216"/>
      <c r="AB17" s="216"/>
      <c r="AC17" s="216"/>
      <c r="AD17" s="250" t="s">
        <v>249</v>
      </c>
      <c r="AE17" s="216"/>
      <c r="AF17" s="216"/>
      <c r="AG17" s="216"/>
      <c r="AH17" s="216"/>
      <c r="AI17" s="216"/>
      <c r="AJ17" s="216"/>
      <c r="AK17" s="216"/>
    </row>
    <row r="18" spans="1:37" ht="13.8" thickBot="1" x14ac:dyDescent="0.3">
      <c r="A18" s="623"/>
      <c r="B18" s="55"/>
      <c r="C18" s="61"/>
      <c r="D18" s="61"/>
      <c r="E18" s="86"/>
      <c r="F18" s="55"/>
      <c r="G18" s="61"/>
      <c r="H18" s="65"/>
      <c r="I18" s="55"/>
      <c r="J18" s="65"/>
      <c r="K18" s="75" t="s">
        <v>294</v>
      </c>
      <c r="L18" s="314"/>
      <c r="U18" s="216"/>
      <c r="V18" s="216"/>
      <c r="W18" s="216"/>
      <c r="X18" s="252" t="s">
        <v>295</v>
      </c>
      <c r="Z18" s="216"/>
      <c r="AB18" s="216"/>
      <c r="AC18" s="216"/>
      <c r="AD18" s="250" t="s">
        <v>296</v>
      </c>
      <c r="AE18" s="216"/>
      <c r="AF18" s="216"/>
      <c r="AG18" s="216"/>
      <c r="AH18" s="216"/>
      <c r="AI18" s="216"/>
      <c r="AJ18" s="216"/>
      <c r="AK18" s="216"/>
    </row>
    <row r="19" spans="1:37" ht="27.9" customHeight="1" x14ac:dyDescent="0.25">
      <c r="A19" s="90"/>
      <c r="B19" s="53" t="s">
        <v>297</v>
      </c>
      <c r="C19" s="313"/>
      <c r="D19" s="313"/>
      <c r="E19" s="313"/>
      <c r="F19" s="53" t="s">
        <v>297</v>
      </c>
      <c r="G19" s="58"/>
      <c r="H19" s="313"/>
      <c r="I19" s="53" t="s">
        <v>298</v>
      </c>
      <c r="J19" s="63" t="s">
        <v>292</v>
      </c>
      <c r="K19" s="73" t="s">
        <v>299</v>
      </c>
      <c r="L19" s="317"/>
      <c r="U19" s="216"/>
      <c r="V19" s="216"/>
      <c r="W19" s="216"/>
      <c r="X19" s="252" t="s">
        <v>300</v>
      </c>
      <c r="Y19" s="32"/>
      <c r="Z19" s="216"/>
      <c r="AB19" s="216"/>
      <c r="AC19" s="216"/>
      <c r="AD19" s="250" t="s">
        <v>301</v>
      </c>
      <c r="AE19" s="216"/>
      <c r="AF19" s="216"/>
      <c r="AG19" s="216"/>
      <c r="AH19" s="216"/>
      <c r="AI19" s="216"/>
      <c r="AJ19" s="216"/>
      <c r="AK19" s="216"/>
    </row>
    <row r="20" spans="1:37" ht="15" x14ac:dyDescent="0.25">
      <c r="A20" s="593" t="s">
        <v>217</v>
      </c>
      <c r="B20" s="54"/>
      <c r="C20" s="216" t="s">
        <v>57</v>
      </c>
      <c r="E20" s="85"/>
      <c r="F20" s="54"/>
      <c r="G20" s="216" t="s">
        <v>57</v>
      </c>
      <c r="H20" s="64"/>
      <c r="I20" s="69"/>
      <c r="J20" s="64"/>
      <c r="K20" s="74" t="s">
        <v>302</v>
      </c>
      <c r="L20" s="314"/>
      <c r="U20" s="1"/>
      <c r="V20" s="1"/>
      <c r="W20" s="1"/>
      <c r="X20" s="252" t="s">
        <v>303</v>
      </c>
      <c r="Y20" s="250"/>
      <c r="Z20" s="1"/>
      <c r="AB20" s="1"/>
      <c r="AC20" s="1"/>
      <c r="AD20" s="250" t="s">
        <v>304</v>
      </c>
      <c r="AE20" s="1"/>
      <c r="AF20" s="1"/>
      <c r="AG20" s="1"/>
      <c r="AH20" s="1"/>
      <c r="AI20" s="1"/>
      <c r="AJ20" s="1"/>
      <c r="AK20" s="1"/>
    </row>
    <row r="21" spans="1:37" x14ac:dyDescent="0.25">
      <c r="A21" s="594"/>
      <c r="B21" s="54"/>
      <c r="C21" s="604"/>
      <c r="D21" s="605"/>
      <c r="E21" s="606"/>
      <c r="F21" s="54"/>
      <c r="G21" s="624"/>
      <c r="H21" s="625"/>
      <c r="I21" s="70" t="s">
        <v>305</v>
      </c>
      <c r="J21" s="314"/>
      <c r="K21" s="74" t="s">
        <v>306</v>
      </c>
      <c r="L21" s="314"/>
      <c r="U21" s="216"/>
      <c r="V21" s="216"/>
      <c r="W21" s="216"/>
      <c r="X21" s="252" t="s">
        <v>307</v>
      </c>
      <c r="Y21" s="250"/>
      <c r="Z21" s="216"/>
      <c r="AA21" s="250" t="s">
        <v>242</v>
      </c>
      <c r="AB21" s="216"/>
      <c r="AC21" s="216"/>
      <c r="AD21" s="250" t="s">
        <v>308</v>
      </c>
      <c r="AE21" s="216"/>
      <c r="AF21" s="216"/>
      <c r="AG21" s="216"/>
      <c r="AH21" s="216"/>
      <c r="AI21" s="216"/>
      <c r="AJ21" s="216"/>
      <c r="AK21" s="216"/>
    </row>
    <row r="22" spans="1:37" x14ac:dyDescent="0.25">
      <c r="A22" s="594"/>
      <c r="B22" s="54"/>
      <c r="C22" s="616"/>
      <c r="D22" s="617"/>
      <c r="E22" s="618"/>
      <c r="F22" s="54"/>
      <c r="G22" s="626"/>
      <c r="H22" s="627"/>
      <c r="I22" s="54"/>
      <c r="J22" s="64"/>
      <c r="K22" s="74" t="s">
        <v>309</v>
      </c>
      <c r="L22" s="314"/>
      <c r="U22" s="216"/>
      <c r="V22" s="216"/>
      <c r="W22" s="216"/>
      <c r="X22" s="252" t="s">
        <v>310</v>
      </c>
      <c r="Y22" s="216"/>
      <c r="Z22" s="216"/>
      <c r="AA22" s="250" t="s">
        <v>246</v>
      </c>
      <c r="AB22" s="216"/>
      <c r="AC22" s="216"/>
      <c r="AD22" s="250" t="s">
        <v>311</v>
      </c>
      <c r="AE22" s="216"/>
      <c r="AF22" s="216"/>
      <c r="AG22" s="216"/>
      <c r="AH22" s="216"/>
      <c r="AI22" s="216"/>
      <c r="AJ22" s="216"/>
      <c r="AK22" s="216"/>
    </row>
    <row r="23" spans="1:37" x14ac:dyDescent="0.25">
      <c r="A23" s="594"/>
      <c r="B23" s="54"/>
      <c r="C23" s="616"/>
      <c r="D23" s="617"/>
      <c r="E23" s="618"/>
      <c r="F23" s="54"/>
      <c r="G23" s="626"/>
      <c r="H23" s="627"/>
      <c r="I23" s="69"/>
      <c r="J23" s="72"/>
      <c r="K23" s="74" t="s">
        <v>312</v>
      </c>
      <c r="L23" s="314"/>
      <c r="U23" s="216"/>
      <c r="V23" s="216"/>
      <c r="W23" s="216"/>
      <c r="X23" s="252" t="s">
        <v>313</v>
      </c>
      <c r="Y23" s="216"/>
      <c r="Z23" s="216"/>
      <c r="AA23" s="250" t="s">
        <v>249</v>
      </c>
      <c r="AB23" s="216"/>
      <c r="AC23" s="216"/>
      <c r="AD23" s="216"/>
      <c r="AE23" s="216"/>
      <c r="AF23" s="216"/>
      <c r="AG23" s="216"/>
      <c r="AH23" s="216"/>
      <c r="AI23" s="216"/>
      <c r="AJ23" s="216"/>
      <c r="AK23" s="216"/>
    </row>
    <row r="24" spans="1:37" x14ac:dyDescent="0.25">
      <c r="A24" s="90"/>
      <c r="B24" s="54"/>
      <c r="C24" s="619"/>
      <c r="D24" s="620"/>
      <c r="E24" s="621"/>
      <c r="F24" s="54"/>
      <c r="G24" s="628"/>
      <c r="H24" s="629"/>
      <c r="I24" s="54" t="s">
        <v>314</v>
      </c>
      <c r="J24" s="314"/>
      <c r="K24" s="74" t="s">
        <v>315</v>
      </c>
      <c r="L24" s="314"/>
      <c r="U24" s="216"/>
      <c r="V24" s="216"/>
      <c r="W24" s="216"/>
      <c r="Y24" s="216"/>
      <c r="Z24" s="216"/>
      <c r="AA24" s="250" t="s">
        <v>316</v>
      </c>
      <c r="AB24" s="216"/>
      <c r="AC24" s="216"/>
      <c r="AD24" s="216"/>
      <c r="AE24" s="216"/>
      <c r="AF24" s="216"/>
      <c r="AG24" s="216"/>
      <c r="AH24" s="216"/>
      <c r="AI24" s="216"/>
      <c r="AJ24" s="216"/>
      <c r="AK24" s="216"/>
    </row>
    <row r="25" spans="1:37" ht="13.8" thickBot="1" x14ac:dyDescent="0.3">
      <c r="A25" s="593" t="s">
        <v>217</v>
      </c>
      <c r="B25" s="55"/>
      <c r="C25" s="61"/>
      <c r="D25" s="61"/>
      <c r="E25" s="86"/>
      <c r="F25" s="55"/>
      <c r="G25" s="61"/>
      <c r="H25" s="65"/>
      <c r="I25" s="55"/>
      <c r="J25" s="65"/>
      <c r="K25" s="75" t="s">
        <v>317</v>
      </c>
      <c r="L25" s="314"/>
      <c r="U25" s="216"/>
      <c r="V25" s="216"/>
      <c r="W25" s="216"/>
      <c r="Y25" s="215"/>
      <c r="Z25" s="216"/>
      <c r="AA25" s="250" t="s">
        <v>318</v>
      </c>
      <c r="AB25" s="216"/>
      <c r="AC25" s="216"/>
      <c r="AD25" s="216"/>
      <c r="AE25" s="216"/>
      <c r="AF25" s="216"/>
      <c r="AG25" s="216"/>
      <c r="AH25" s="216"/>
      <c r="AI25" s="216"/>
      <c r="AJ25" s="216"/>
      <c r="AK25" s="216"/>
    </row>
    <row r="26" spans="1:37" ht="27.9" customHeight="1" x14ac:dyDescent="0.25">
      <c r="A26" s="594"/>
      <c r="B26" s="53" t="s">
        <v>319</v>
      </c>
      <c r="C26" s="313"/>
      <c r="D26" s="313"/>
      <c r="E26" s="313"/>
      <c r="F26" s="53" t="s">
        <v>319</v>
      </c>
      <c r="G26" s="58"/>
      <c r="H26" s="313"/>
      <c r="I26" s="53" t="s">
        <v>320</v>
      </c>
      <c r="J26" s="313"/>
      <c r="K26" s="73" t="s">
        <v>321</v>
      </c>
      <c r="L26" s="317"/>
      <c r="U26" s="216"/>
      <c r="V26" s="216"/>
      <c r="W26" s="216"/>
      <c r="Y26" s="215"/>
      <c r="Z26" s="216"/>
      <c r="AA26" s="250" t="s">
        <v>322</v>
      </c>
      <c r="AB26" s="216"/>
      <c r="AC26" s="216"/>
      <c r="AD26" s="216"/>
      <c r="AE26" s="216"/>
      <c r="AF26" s="216"/>
      <c r="AG26" s="216"/>
      <c r="AH26" s="216"/>
      <c r="AI26" s="216"/>
      <c r="AJ26" s="216"/>
      <c r="AK26" s="216"/>
    </row>
    <row r="27" spans="1:37" x14ac:dyDescent="0.25">
      <c r="A27" s="594"/>
      <c r="B27" s="54"/>
      <c r="C27" s="216" t="s">
        <v>57</v>
      </c>
      <c r="E27" s="85"/>
      <c r="F27" s="54"/>
      <c r="G27" s="216" t="s">
        <v>57</v>
      </c>
      <c r="H27" s="64"/>
      <c r="I27" s="54"/>
      <c r="J27" s="64"/>
      <c r="K27" s="74" t="s">
        <v>323</v>
      </c>
      <c r="L27" s="314"/>
      <c r="U27" s="215"/>
      <c r="V27" s="215"/>
      <c r="W27" s="215"/>
      <c r="Y27" s="215"/>
      <c r="AA27" s="250" t="s">
        <v>324</v>
      </c>
      <c r="AB27" s="215"/>
      <c r="AC27" s="215"/>
      <c r="AD27" s="215"/>
      <c r="AE27" s="215"/>
      <c r="AF27" s="215"/>
      <c r="AG27" s="215"/>
      <c r="AH27" s="215"/>
      <c r="AI27" s="215"/>
      <c r="AJ27" s="215"/>
      <c r="AK27" s="215"/>
    </row>
    <row r="28" spans="1:37" x14ac:dyDescent="0.25">
      <c r="A28" s="594"/>
      <c r="B28" s="54"/>
      <c r="C28" s="604"/>
      <c r="D28" s="605"/>
      <c r="E28" s="606"/>
      <c r="F28" s="54"/>
      <c r="G28" s="624"/>
      <c r="H28" s="625"/>
      <c r="I28" s="69"/>
      <c r="J28" s="72"/>
      <c r="K28" s="74" t="s">
        <v>325</v>
      </c>
      <c r="L28" s="314"/>
      <c r="U28" s="215"/>
      <c r="V28" s="215"/>
      <c r="W28" s="215"/>
      <c r="Y28" s="215"/>
      <c r="AA28" s="250" t="s">
        <v>326</v>
      </c>
      <c r="AB28" s="215"/>
      <c r="AC28" s="215"/>
      <c r="AD28" s="215"/>
      <c r="AE28" s="215"/>
      <c r="AF28" s="215"/>
      <c r="AG28" s="215"/>
      <c r="AH28" s="215"/>
      <c r="AI28" s="215"/>
      <c r="AJ28" s="215"/>
      <c r="AK28" s="215"/>
    </row>
    <row r="29" spans="1:37" x14ac:dyDescent="0.25">
      <c r="A29" s="90"/>
      <c r="B29" s="54"/>
      <c r="C29" s="616"/>
      <c r="D29" s="617"/>
      <c r="E29" s="618"/>
      <c r="F29" s="54"/>
      <c r="G29" s="626"/>
      <c r="H29" s="627"/>
      <c r="I29" s="70" t="s">
        <v>327</v>
      </c>
      <c r="J29" s="314"/>
      <c r="K29" s="74" t="s">
        <v>328</v>
      </c>
      <c r="L29" s="314"/>
      <c r="U29" s="215"/>
      <c r="V29" s="215"/>
      <c r="W29" s="215"/>
      <c r="Y29" s="215"/>
      <c r="AA29" s="250" t="s">
        <v>329</v>
      </c>
      <c r="AB29" s="215"/>
      <c r="AC29" s="215"/>
      <c r="AD29" s="215"/>
      <c r="AE29" s="215"/>
      <c r="AF29" s="215"/>
      <c r="AG29" s="215"/>
      <c r="AH29" s="215"/>
      <c r="AI29" s="215"/>
      <c r="AJ29" s="215"/>
      <c r="AK29" s="215"/>
    </row>
    <row r="30" spans="1:37" x14ac:dyDescent="0.25">
      <c r="A30" s="593" t="s">
        <v>217</v>
      </c>
      <c r="B30" s="54"/>
      <c r="C30" s="616"/>
      <c r="D30" s="617"/>
      <c r="E30" s="618"/>
      <c r="F30" s="54"/>
      <c r="G30" s="626"/>
      <c r="H30" s="627"/>
      <c r="I30" s="69"/>
      <c r="J30" s="72"/>
      <c r="K30" s="74" t="s">
        <v>330</v>
      </c>
      <c r="L30" s="314"/>
      <c r="U30" s="215"/>
      <c r="V30" s="215"/>
      <c r="W30" s="215"/>
      <c r="Y30" s="215"/>
      <c r="AA30" s="250" t="s">
        <v>331</v>
      </c>
      <c r="AB30" s="215"/>
      <c r="AC30" s="215"/>
      <c r="AD30" s="215"/>
      <c r="AE30" s="215"/>
      <c r="AF30" s="215"/>
      <c r="AG30" s="215"/>
      <c r="AH30" s="215"/>
      <c r="AI30" s="215"/>
      <c r="AJ30" s="215"/>
      <c r="AK30" s="215"/>
    </row>
    <row r="31" spans="1:37" x14ac:dyDescent="0.25">
      <c r="A31" s="594"/>
      <c r="B31" s="54"/>
      <c r="C31" s="616"/>
      <c r="D31" s="617"/>
      <c r="E31" s="618"/>
      <c r="F31" s="54"/>
      <c r="G31" s="626"/>
      <c r="H31" s="627"/>
      <c r="I31" s="54" t="s">
        <v>332</v>
      </c>
      <c r="J31" s="314"/>
      <c r="K31" s="74" t="s">
        <v>333</v>
      </c>
      <c r="L31" s="314"/>
      <c r="U31" s="215"/>
      <c r="V31" s="215"/>
      <c r="W31" s="215"/>
      <c r="X31" s="215"/>
      <c r="Y31" s="215"/>
      <c r="AA31" s="215"/>
      <c r="AB31" s="215"/>
      <c r="AC31" s="215"/>
      <c r="AD31" s="215"/>
      <c r="AE31" s="215"/>
      <c r="AF31" s="215"/>
      <c r="AG31" s="215"/>
      <c r="AH31" s="215"/>
      <c r="AI31" s="215"/>
      <c r="AJ31" s="215"/>
      <c r="AK31" s="215"/>
    </row>
    <row r="32" spans="1:37" x14ac:dyDescent="0.25">
      <c r="A32" s="594"/>
      <c r="B32" s="54"/>
      <c r="C32" s="619"/>
      <c r="D32" s="620"/>
      <c r="E32" s="621"/>
      <c r="F32" s="54"/>
      <c r="G32" s="628"/>
      <c r="H32" s="629"/>
      <c r="I32" s="54"/>
      <c r="J32" s="64"/>
      <c r="K32" s="74" t="s">
        <v>334</v>
      </c>
      <c r="L32" s="314"/>
      <c r="U32" s="215"/>
      <c r="V32" s="215"/>
      <c r="W32" s="215"/>
      <c r="X32" s="215"/>
      <c r="Y32" s="215"/>
      <c r="AA32" s="215"/>
      <c r="AB32" s="215"/>
      <c r="AC32" s="215"/>
      <c r="AD32" s="215"/>
      <c r="AE32" s="215"/>
      <c r="AF32" s="215"/>
      <c r="AG32" s="215"/>
      <c r="AH32" s="215"/>
      <c r="AI32" s="215"/>
      <c r="AJ32" s="215"/>
      <c r="AK32" s="215"/>
    </row>
    <row r="33" spans="1:37" ht="13.8" thickBot="1" x14ac:dyDescent="0.3">
      <c r="A33" s="594"/>
      <c r="B33" s="55"/>
      <c r="C33" s="61"/>
      <c r="D33" s="61"/>
      <c r="E33" s="86"/>
      <c r="F33" s="55"/>
      <c r="G33" s="61"/>
      <c r="H33" s="65"/>
      <c r="I33" s="55"/>
      <c r="J33" s="65"/>
      <c r="K33" s="75" t="s">
        <v>335</v>
      </c>
      <c r="L33" s="314"/>
      <c r="U33" s="215"/>
      <c r="V33" s="215"/>
      <c r="W33" s="215"/>
      <c r="X33" s="215"/>
      <c r="Y33" s="215"/>
      <c r="AA33" s="252"/>
      <c r="AB33" s="215"/>
      <c r="AC33" s="215"/>
      <c r="AD33" s="215"/>
      <c r="AE33" s="215"/>
      <c r="AF33" s="215"/>
      <c r="AG33" s="215"/>
      <c r="AH33" s="215"/>
      <c r="AI33" s="215"/>
      <c r="AJ33" s="215"/>
      <c r="AK33" s="215"/>
    </row>
    <row r="34" spans="1:37" ht="27.9" customHeight="1" x14ac:dyDescent="0.25">
      <c r="A34" s="90"/>
      <c r="B34" s="53" t="s">
        <v>336</v>
      </c>
      <c r="C34" s="313"/>
      <c r="D34" s="313"/>
      <c r="E34" s="313"/>
      <c r="F34" s="53" t="s">
        <v>336</v>
      </c>
      <c r="G34" s="58"/>
      <c r="H34" s="313"/>
      <c r="I34" s="53" t="s">
        <v>337</v>
      </c>
      <c r="J34" s="313"/>
      <c r="K34" s="73" t="s">
        <v>338</v>
      </c>
      <c r="L34" s="317"/>
      <c r="U34" s="215"/>
      <c r="V34" s="215"/>
      <c r="W34" s="215"/>
      <c r="X34" s="215"/>
      <c r="Y34" s="215"/>
      <c r="AA34" s="252"/>
      <c r="AB34" s="215"/>
      <c r="AC34" s="215"/>
      <c r="AD34" s="215"/>
      <c r="AE34" s="215"/>
      <c r="AF34" s="215"/>
      <c r="AG34" s="215"/>
      <c r="AH34" s="215"/>
      <c r="AI34" s="215"/>
      <c r="AJ34" s="215"/>
      <c r="AK34" s="215"/>
    </row>
    <row r="35" spans="1:37" x14ac:dyDescent="0.25">
      <c r="A35" s="593" t="s">
        <v>217</v>
      </c>
      <c r="B35" s="54"/>
      <c r="C35" s="216" t="s">
        <v>57</v>
      </c>
      <c r="E35" s="85"/>
      <c r="F35" s="54"/>
      <c r="G35" s="216" t="s">
        <v>57</v>
      </c>
      <c r="H35" s="64"/>
      <c r="I35" s="54"/>
      <c r="J35" s="64"/>
      <c r="K35" s="74" t="s">
        <v>339</v>
      </c>
      <c r="L35" s="314"/>
      <c r="U35" s="215"/>
      <c r="V35" s="215"/>
      <c r="W35" s="215"/>
      <c r="X35" s="215"/>
      <c r="Y35" s="215"/>
      <c r="AA35" s="250" t="s">
        <v>242</v>
      </c>
      <c r="AB35" s="215"/>
      <c r="AC35" s="215"/>
      <c r="AD35" s="215"/>
      <c r="AE35" s="215"/>
      <c r="AF35" s="215"/>
      <c r="AG35" s="215"/>
      <c r="AH35" s="215"/>
      <c r="AI35" s="215"/>
      <c r="AJ35" s="215"/>
      <c r="AK35" s="215"/>
    </row>
    <row r="36" spans="1:37" x14ac:dyDescent="0.25">
      <c r="A36" s="594"/>
      <c r="B36" s="54"/>
      <c r="C36" s="604"/>
      <c r="D36" s="605"/>
      <c r="E36" s="606"/>
      <c r="F36" s="54"/>
      <c r="G36" s="624"/>
      <c r="H36" s="625"/>
      <c r="I36" s="69"/>
      <c r="J36" s="72"/>
      <c r="K36" s="74" t="s">
        <v>340</v>
      </c>
      <c r="L36" s="314"/>
      <c r="U36" s="215"/>
      <c r="V36" s="215"/>
      <c r="W36" s="215"/>
      <c r="Y36" s="215"/>
      <c r="AA36" s="250" t="s">
        <v>246</v>
      </c>
      <c r="AB36" s="215"/>
      <c r="AC36" s="215"/>
      <c r="AD36" s="215"/>
      <c r="AE36" s="215"/>
      <c r="AF36" s="215"/>
      <c r="AG36" s="215"/>
      <c r="AH36" s="215"/>
      <c r="AI36" s="215"/>
      <c r="AJ36" s="215"/>
      <c r="AK36" s="215"/>
    </row>
    <row r="37" spans="1:37" x14ac:dyDescent="0.25">
      <c r="A37" s="594"/>
      <c r="B37" s="54"/>
      <c r="C37" s="616"/>
      <c r="D37" s="617"/>
      <c r="E37" s="618"/>
      <c r="F37" s="54"/>
      <c r="G37" s="626"/>
      <c r="H37" s="627"/>
      <c r="I37" s="70" t="s">
        <v>341</v>
      </c>
      <c r="J37" s="314"/>
      <c r="K37" s="74" t="s">
        <v>342</v>
      </c>
      <c r="L37" s="314"/>
      <c r="U37" s="215"/>
      <c r="V37" s="215"/>
      <c r="W37" s="215"/>
      <c r="Y37" s="215"/>
      <c r="Z37" s="252"/>
      <c r="AA37" s="250" t="s">
        <v>249</v>
      </c>
      <c r="AB37" s="215"/>
      <c r="AC37" s="215"/>
      <c r="AD37" s="215"/>
      <c r="AE37" s="215"/>
      <c r="AF37" s="215"/>
      <c r="AG37" s="215"/>
      <c r="AH37" s="215"/>
      <c r="AI37" s="215"/>
      <c r="AJ37" s="215"/>
      <c r="AK37" s="215"/>
    </row>
    <row r="38" spans="1:37" x14ac:dyDescent="0.25">
      <c r="A38" s="594"/>
      <c r="B38" s="54"/>
      <c r="C38" s="616"/>
      <c r="D38" s="617"/>
      <c r="E38" s="618"/>
      <c r="F38" s="54"/>
      <c r="G38" s="626"/>
      <c r="H38" s="627"/>
      <c r="I38" s="54"/>
      <c r="J38" s="64"/>
      <c r="K38" s="74" t="s">
        <v>343</v>
      </c>
      <c r="L38" s="314"/>
      <c r="U38" s="215"/>
      <c r="V38" s="215"/>
      <c r="W38" s="215"/>
      <c r="X38" s="256"/>
      <c r="Y38" s="215"/>
      <c r="Z38" s="252"/>
      <c r="AA38" s="250" t="s">
        <v>344</v>
      </c>
      <c r="AB38" s="215"/>
      <c r="AC38" s="215"/>
      <c r="AD38" s="215"/>
      <c r="AE38" s="215"/>
      <c r="AF38" s="215"/>
      <c r="AG38" s="215"/>
      <c r="AH38" s="215"/>
      <c r="AI38" s="215"/>
      <c r="AJ38" s="215"/>
      <c r="AK38" s="215"/>
    </row>
    <row r="39" spans="1:37" x14ac:dyDescent="0.25">
      <c r="A39" s="90"/>
      <c r="B39" s="54"/>
      <c r="C39" s="616"/>
      <c r="D39" s="617"/>
      <c r="E39" s="618"/>
      <c r="F39" s="54"/>
      <c r="G39" s="626"/>
      <c r="H39" s="627"/>
      <c r="I39" s="54"/>
      <c r="J39" s="64"/>
      <c r="K39" s="74" t="s">
        <v>345</v>
      </c>
      <c r="L39" s="314"/>
      <c r="U39" s="215"/>
      <c r="V39" s="215"/>
      <c r="W39" s="215"/>
      <c r="X39" s="250"/>
      <c r="Y39" s="215"/>
      <c r="AA39" s="250" t="s">
        <v>346</v>
      </c>
      <c r="AB39" s="215"/>
      <c r="AC39" s="215"/>
      <c r="AD39" s="215"/>
      <c r="AE39" s="215"/>
      <c r="AF39" s="215"/>
      <c r="AG39" s="215"/>
      <c r="AH39" s="215"/>
      <c r="AI39" s="215"/>
      <c r="AJ39" s="215"/>
      <c r="AK39" s="215"/>
    </row>
    <row r="40" spans="1:37" x14ac:dyDescent="0.25">
      <c r="A40" s="593" t="s">
        <v>217</v>
      </c>
      <c r="B40" s="54"/>
      <c r="C40" s="616"/>
      <c r="D40" s="617"/>
      <c r="E40" s="618"/>
      <c r="F40" s="54"/>
      <c r="G40" s="626"/>
      <c r="H40" s="627"/>
      <c r="I40" s="54"/>
      <c r="J40" s="64"/>
      <c r="K40" s="74" t="s">
        <v>347</v>
      </c>
      <c r="L40" s="314"/>
      <c r="U40" s="215"/>
      <c r="V40" s="215"/>
      <c r="W40" s="215"/>
      <c r="Y40" s="215"/>
      <c r="AA40" s="250" t="s">
        <v>348</v>
      </c>
      <c r="AB40" s="215"/>
      <c r="AC40" s="215"/>
      <c r="AD40" s="215"/>
      <c r="AE40" s="215"/>
      <c r="AF40" s="215"/>
      <c r="AG40" s="215"/>
      <c r="AH40" s="215"/>
      <c r="AI40" s="215"/>
      <c r="AJ40" s="215"/>
      <c r="AK40" s="215"/>
    </row>
    <row r="41" spans="1:37" x14ac:dyDescent="0.25">
      <c r="A41" s="594"/>
      <c r="B41" s="54"/>
      <c r="C41" s="616"/>
      <c r="D41" s="617"/>
      <c r="E41" s="618"/>
      <c r="F41" s="54"/>
      <c r="G41" s="626"/>
      <c r="H41" s="627"/>
      <c r="I41" s="69"/>
      <c r="J41" s="72"/>
      <c r="K41" s="74" t="s">
        <v>349</v>
      </c>
      <c r="L41" s="314"/>
      <c r="U41" s="215"/>
      <c r="V41" s="215"/>
      <c r="W41" s="215"/>
      <c r="Y41" s="215"/>
      <c r="AA41" s="250" t="s">
        <v>350</v>
      </c>
      <c r="AB41" s="215"/>
      <c r="AC41" s="215"/>
      <c r="AD41" s="215"/>
      <c r="AE41" s="215"/>
      <c r="AF41" s="215"/>
      <c r="AG41" s="215"/>
      <c r="AH41" s="215"/>
      <c r="AI41" s="215"/>
      <c r="AJ41" s="215"/>
      <c r="AK41" s="215"/>
    </row>
    <row r="42" spans="1:37" x14ac:dyDescent="0.25">
      <c r="A42" s="594"/>
      <c r="B42" s="54"/>
      <c r="C42" s="616"/>
      <c r="D42" s="617"/>
      <c r="E42" s="618"/>
      <c r="F42" s="54"/>
      <c r="G42" s="626"/>
      <c r="H42" s="627"/>
      <c r="I42" s="70" t="s">
        <v>351</v>
      </c>
      <c r="J42" s="314"/>
      <c r="K42" s="74" t="s">
        <v>352</v>
      </c>
      <c r="L42" s="314"/>
      <c r="U42" s="215"/>
      <c r="V42" s="215"/>
      <c r="W42" s="215"/>
      <c r="Y42" s="250"/>
      <c r="Z42" s="252"/>
      <c r="AA42" s="250" t="s">
        <v>353</v>
      </c>
      <c r="AB42" s="215"/>
      <c r="AC42" s="215"/>
      <c r="AD42" s="215"/>
      <c r="AE42" s="215"/>
      <c r="AF42" s="215"/>
      <c r="AG42" s="215"/>
      <c r="AH42" s="215"/>
      <c r="AI42" s="215"/>
      <c r="AJ42" s="215"/>
      <c r="AK42" s="215"/>
    </row>
    <row r="43" spans="1:37" x14ac:dyDescent="0.25">
      <c r="A43" s="594"/>
      <c r="B43" s="54"/>
      <c r="C43" s="616"/>
      <c r="D43" s="617"/>
      <c r="E43" s="618"/>
      <c r="F43" s="54"/>
      <c r="G43" s="626"/>
      <c r="H43" s="627"/>
      <c r="I43" s="54"/>
      <c r="J43" s="64"/>
      <c r="K43" s="74" t="s">
        <v>354</v>
      </c>
      <c r="L43" s="314"/>
      <c r="U43" s="215"/>
      <c r="V43" s="215"/>
      <c r="W43" s="215"/>
      <c r="Y43" s="250"/>
      <c r="Z43" s="252" t="s">
        <v>53</v>
      </c>
      <c r="AA43" s="250" t="s">
        <v>355</v>
      </c>
      <c r="AB43" s="215"/>
      <c r="AC43" s="215"/>
      <c r="AD43" s="215"/>
      <c r="AE43" s="215"/>
      <c r="AF43" s="215"/>
      <c r="AG43" s="215"/>
      <c r="AH43" s="215"/>
      <c r="AI43" s="215"/>
      <c r="AJ43" s="215"/>
      <c r="AK43" s="215"/>
    </row>
    <row r="44" spans="1:37" x14ac:dyDescent="0.25">
      <c r="A44" s="90"/>
      <c r="B44" s="54"/>
      <c r="C44" s="616"/>
      <c r="D44" s="617"/>
      <c r="E44" s="618"/>
      <c r="F44" s="54"/>
      <c r="G44" s="626"/>
      <c r="H44" s="627"/>
      <c r="I44" s="54"/>
      <c r="J44" s="64"/>
      <c r="K44" s="74" t="s">
        <v>356</v>
      </c>
      <c r="L44" s="314"/>
      <c r="U44" s="216"/>
      <c r="V44" s="216"/>
      <c r="W44" s="216"/>
      <c r="Y44" s="250"/>
      <c r="Z44" s="216"/>
      <c r="AA44" s="250" t="s">
        <v>357</v>
      </c>
      <c r="AB44" s="216"/>
      <c r="AC44" s="216"/>
      <c r="AD44" s="216"/>
      <c r="AE44" s="216"/>
      <c r="AF44" s="216"/>
      <c r="AG44" s="216"/>
      <c r="AH44" s="216"/>
      <c r="AI44" s="216"/>
      <c r="AJ44" s="216"/>
      <c r="AK44" s="216"/>
    </row>
    <row r="45" spans="1:37" x14ac:dyDescent="0.25">
      <c r="A45" s="593" t="s">
        <v>217</v>
      </c>
      <c r="B45" s="54"/>
      <c r="C45" s="616"/>
      <c r="D45" s="617"/>
      <c r="E45" s="618"/>
      <c r="F45" s="54"/>
      <c r="G45" s="626"/>
      <c r="H45" s="627"/>
      <c r="I45" s="54"/>
      <c r="J45" s="64"/>
      <c r="K45" s="74" t="s">
        <v>358</v>
      </c>
      <c r="L45" s="314"/>
      <c r="U45" s="216"/>
      <c r="V45" s="216"/>
      <c r="W45" s="216"/>
      <c r="X45" s="250"/>
      <c r="Y45" s="250"/>
      <c r="Z45" s="216"/>
      <c r="AA45" s="250" t="s">
        <v>359</v>
      </c>
      <c r="AB45" s="216"/>
      <c r="AC45" s="216"/>
      <c r="AD45" s="216"/>
      <c r="AE45" s="216"/>
      <c r="AF45" s="216"/>
      <c r="AG45" s="216"/>
      <c r="AH45" s="216"/>
      <c r="AI45" s="216"/>
      <c r="AJ45" s="216"/>
      <c r="AK45" s="216"/>
    </row>
    <row r="46" spans="1:37" x14ac:dyDescent="0.25">
      <c r="A46" s="594"/>
      <c r="B46" s="54"/>
      <c r="C46" s="616"/>
      <c r="D46" s="617"/>
      <c r="E46" s="618"/>
      <c r="F46" s="54"/>
      <c r="G46" s="626"/>
      <c r="H46" s="627"/>
      <c r="I46" s="54"/>
      <c r="J46" s="64"/>
      <c r="K46" s="74" t="s">
        <v>360</v>
      </c>
      <c r="L46" s="314"/>
      <c r="U46" s="216"/>
      <c r="V46" s="216"/>
      <c r="W46" s="216"/>
      <c r="Y46" s="250"/>
      <c r="Z46" s="216"/>
      <c r="AA46" s="216"/>
      <c r="AB46" s="216"/>
      <c r="AC46" s="216"/>
      <c r="AD46" s="216"/>
      <c r="AE46" s="216"/>
      <c r="AF46" s="216"/>
      <c r="AG46" s="216"/>
      <c r="AH46" s="216"/>
      <c r="AI46" s="216"/>
      <c r="AJ46" s="216"/>
      <c r="AK46" s="216"/>
    </row>
    <row r="47" spans="1:37" x14ac:dyDescent="0.25">
      <c r="A47" s="594"/>
      <c r="B47" s="54"/>
      <c r="C47" s="616"/>
      <c r="D47" s="617"/>
      <c r="E47" s="618"/>
      <c r="F47" s="54"/>
      <c r="G47" s="626"/>
      <c r="H47" s="627"/>
      <c r="I47" s="54"/>
      <c r="J47" s="64"/>
      <c r="K47" s="74" t="s">
        <v>361</v>
      </c>
      <c r="L47" s="314"/>
      <c r="U47" s="216"/>
      <c r="V47" s="216"/>
      <c r="W47" s="216"/>
      <c r="Y47" s="250"/>
      <c r="Z47" s="216"/>
      <c r="AA47" s="216"/>
      <c r="AB47" s="216"/>
      <c r="AC47" s="216"/>
      <c r="AD47" s="216"/>
      <c r="AE47" s="216"/>
      <c r="AF47" s="216"/>
      <c r="AG47" s="216"/>
      <c r="AH47" s="216"/>
      <c r="AI47" s="216"/>
      <c r="AJ47" s="216"/>
      <c r="AK47" s="216"/>
    </row>
    <row r="48" spans="1:37" x14ac:dyDescent="0.25">
      <c r="A48" s="594"/>
      <c r="B48" s="54"/>
      <c r="C48" s="616"/>
      <c r="D48" s="617"/>
      <c r="E48" s="618"/>
      <c r="F48" s="54"/>
      <c r="G48" s="626"/>
      <c r="H48" s="627"/>
      <c r="I48" s="54"/>
      <c r="J48" s="64"/>
      <c r="K48" s="74" t="s">
        <v>362</v>
      </c>
      <c r="L48" s="314"/>
      <c r="U48" s="216"/>
      <c r="V48" s="216"/>
      <c r="W48" s="216"/>
      <c r="Y48" s="250"/>
      <c r="Z48" s="216"/>
      <c r="AA48" s="216"/>
      <c r="AB48" s="216"/>
      <c r="AC48" s="216"/>
      <c r="AD48" s="216"/>
      <c r="AE48" s="216"/>
      <c r="AF48" s="216"/>
      <c r="AG48" s="216"/>
      <c r="AH48" s="216"/>
      <c r="AI48" s="216"/>
      <c r="AJ48" s="216"/>
      <c r="AK48" s="216"/>
    </row>
    <row r="49" spans="1:37" x14ac:dyDescent="0.25">
      <c r="A49" s="90"/>
      <c r="B49" s="54"/>
      <c r="C49" s="616"/>
      <c r="D49" s="617"/>
      <c r="E49" s="618"/>
      <c r="F49" s="54"/>
      <c r="G49" s="626"/>
      <c r="H49" s="627"/>
      <c r="I49" s="69"/>
      <c r="J49" s="72"/>
      <c r="K49" s="74" t="s">
        <v>363</v>
      </c>
      <c r="L49" s="314"/>
      <c r="U49" s="216"/>
      <c r="V49" s="216"/>
      <c r="W49" s="216"/>
      <c r="Y49" s="250"/>
      <c r="Z49" s="216"/>
      <c r="AA49" s="216"/>
      <c r="AB49" s="216"/>
      <c r="AC49" s="216"/>
      <c r="AD49" s="216"/>
      <c r="AE49" s="216"/>
      <c r="AF49" s="216"/>
      <c r="AG49" s="216"/>
      <c r="AH49" s="216"/>
      <c r="AI49" s="216"/>
      <c r="AJ49" s="216"/>
      <c r="AK49" s="216"/>
    </row>
    <row r="50" spans="1:37" x14ac:dyDescent="0.25">
      <c r="A50" s="593" t="s">
        <v>217</v>
      </c>
      <c r="B50" s="54"/>
      <c r="C50" s="616"/>
      <c r="D50" s="617"/>
      <c r="E50" s="618"/>
      <c r="F50" s="54"/>
      <c r="G50" s="626"/>
      <c r="H50" s="627"/>
      <c r="I50" s="70" t="s">
        <v>364</v>
      </c>
      <c r="J50" s="314"/>
      <c r="K50" s="74" t="s">
        <v>365</v>
      </c>
      <c r="L50" s="314"/>
      <c r="U50" s="216"/>
      <c r="V50" s="216"/>
      <c r="W50" s="216"/>
      <c r="Y50" s="250"/>
      <c r="Z50" s="216"/>
      <c r="AA50" s="216"/>
      <c r="AB50" s="216"/>
      <c r="AC50" s="216"/>
      <c r="AD50" s="216"/>
      <c r="AE50" s="216"/>
      <c r="AF50" s="216"/>
      <c r="AG50" s="216"/>
      <c r="AH50" s="216"/>
      <c r="AI50" s="216"/>
      <c r="AJ50" s="216"/>
      <c r="AK50" s="216"/>
    </row>
    <row r="51" spans="1:37" x14ac:dyDescent="0.25">
      <c r="A51" s="594"/>
      <c r="B51" s="54"/>
      <c r="C51" s="616"/>
      <c r="D51" s="617"/>
      <c r="E51" s="618"/>
      <c r="F51" s="54"/>
      <c r="G51" s="626"/>
      <c r="H51" s="627"/>
      <c r="I51" s="54"/>
      <c r="J51" s="64"/>
      <c r="K51" s="74" t="s">
        <v>366</v>
      </c>
      <c r="L51" s="314"/>
      <c r="U51" s="216"/>
      <c r="V51" s="216"/>
      <c r="W51" s="216"/>
      <c r="Y51" s="250"/>
      <c r="Z51" s="216"/>
      <c r="AA51" s="216"/>
      <c r="AB51" s="216"/>
      <c r="AC51" s="216"/>
      <c r="AD51" s="216"/>
      <c r="AE51" s="216"/>
      <c r="AF51" s="216"/>
      <c r="AG51" s="216"/>
      <c r="AH51" s="216"/>
      <c r="AI51" s="216"/>
      <c r="AJ51" s="216"/>
      <c r="AK51" s="216"/>
    </row>
    <row r="52" spans="1:37" x14ac:dyDescent="0.25">
      <c r="A52" s="594"/>
      <c r="B52" s="54"/>
      <c r="C52" s="616"/>
      <c r="D52" s="617"/>
      <c r="E52" s="618"/>
      <c r="F52" s="54"/>
      <c r="G52" s="626"/>
      <c r="H52" s="627"/>
      <c r="I52" s="54"/>
      <c r="J52" s="64"/>
      <c r="K52" s="74" t="s">
        <v>367</v>
      </c>
      <c r="L52" s="314"/>
      <c r="U52" s="216"/>
      <c r="V52" s="216"/>
      <c r="W52" s="216"/>
      <c r="X52" s="250"/>
      <c r="Y52" s="250"/>
      <c r="Z52" s="216"/>
      <c r="AA52" s="216"/>
      <c r="AB52" s="216"/>
      <c r="AC52" s="216"/>
      <c r="AD52" s="216"/>
      <c r="AE52" s="216"/>
      <c r="AF52" s="216"/>
      <c r="AG52" s="216"/>
      <c r="AH52" s="216"/>
      <c r="AI52" s="216"/>
      <c r="AJ52" s="216"/>
      <c r="AK52" s="216"/>
    </row>
    <row r="53" spans="1:37" x14ac:dyDescent="0.25">
      <c r="A53" s="594"/>
      <c r="B53" s="54"/>
      <c r="C53" s="616"/>
      <c r="D53" s="617"/>
      <c r="E53" s="618"/>
      <c r="F53" s="54"/>
      <c r="G53" s="626"/>
      <c r="H53" s="627"/>
      <c r="I53" s="69"/>
      <c r="J53" s="72"/>
      <c r="K53" s="74" t="s">
        <v>368</v>
      </c>
      <c r="L53" s="314"/>
      <c r="U53" s="216"/>
      <c r="V53" s="216"/>
      <c r="W53" s="216"/>
      <c r="Y53" s="250"/>
      <c r="Z53" s="216"/>
      <c r="AA53" s="216"/>
      <c r="AB53" s="216"/>
      <c r="AC53" s="216"/>
      <c r="AD53" s="216"/>
      <c r="AE53" s="216"/>
      <c r="AF53" s="216"/>
      <c r="AG53" s="216"/>
      <c r="AH53" s="216"/>
      <c r="AI53" s="216"/>
      <c r="AJ53" s="216"/>
      <c r="AK53" s="216"/>
    </row>
    <row r="54" spans="1:37" x14ac:dyDescent="0.25">
      <c r="A54" s="90"/>
      <c r="B54" s="54"/>
      <c r="C54" s="616"/>
      <c r="D54" s="617"/>
      <c r="E54" s="618"/>
      <c r="F54" s="54"/>
      <c r="G54" s="626"/>
      <c r="H54" s="627"/>
      <c r="I54" s="54" t="s">
        <v>369</v>
      </c>
      <c r="J54" s="314"/>
      <c r="K54" s="74" t="s">
        <v>370</v>
      </c>
      <c r="L54" s="314"/>
      <c r="U54" s="216"/>
      <c r="V54" s="216"/>
      <c r="W54" s="216"/>
      <c r="Y54" s="250"/>
      <c r="Z54" s="216"/>
      <c r="AA54" s="216"/>
      <c r="AB54" s="216"/>
      <c r="AC54" s="216"/>
      <c r="AD54" s="216"/>
      <c r="AE54" s="216"/>
      <c r="AF54" s="216"/>
      <c r="AG54" s="216"/>
      <c r="AH54" s="216"/>
      <c r="AI54" s="216"/>
      <c r="AJ54" s="216"/>
      <c r="AK54" s="216"/>
    </row>
    <row r="55" spans="1:37" x14ac:dyDescent="0.25">
      <c r="A55" s="593" t="s">
        <v>217</v>
      </c>
      <c r="B55" s="54"/>
      <c r="C55" s="616"/>
      <c r="D55" s="617"/>
      <c r="E55" s="618"/>
      <c r="F55" s="54"/>
      <c r="G55" s="626"/>
      <c r="H55" s="627"/>
      <c r="I55" s="54"/>
      <c r="J55" s="64"/>
      <c r="K55" s="74" t="s">
        <v>371</v>
      </c>
      <c r="L55" s="314"/>
      <c r="U55" s="216"/>
      <c r="V55" s="216"/>
      <c r="W55" s="216"/>
      <c r="Y55" s="250"/>
      <c r="Z55" s="216"/>
      <c r="AA55" s="216"/>
      <c r="AB55" s="216"/>
      <c r="AC55" s="216"/>
      <c r="AD55" s="216"/>
      <c r="AE55" s="216"/>
      <c r="AF55" s="216"/>
      <c r="AG55" s="216"/>
      <c r="AH55" s="216"/>
      <c r="AI55" s="216"/>
      <c r="AJ55" s="216"/>
      <c r="AK55" s="216"/>
    </row>
    <row r="56" spans="1:37" x14ac:dyDescent="0.25">
      <c r="A56" s="594"/>
      <c r="B56" s="54"/>
      <c r="C56" s="619"/>
      <c r="D56" s="620"/>
      <c r="E56" s="621"/>
      <c r="F56" s="54"/>
      <c r="G56" s="628"/>
      <c r="H56" s="629"/>
      <c r="I56" s="54"/>
      <c r="J56" s="64"/>
      <c r="K56" s="74" t="s">
        <v>372</v>
      </c>
      <c r="L56" s="314"/>
      <c r="U56" s="216"/>
      <c r="V56" s="216"/>
      <c r="W56" s="216"/>
      <c r="Y56" s="250"/>
      <c r="Z56" s="216"/>
      <c r="AA56" s="216"/>
      <c r="AB56" s="216"/>
      <c r="AC56" s="216"/>
      <c r="AD56" s="216"/>
      <c r="AE56" s="216"/>
      <c r="AF56" s="216"/>
      <c r="AG56" s="216"/>
      <c r="AH56" s="216"/>
      <c r="AI56" s="216"/>
      <c r="AJ56" s="216"/>
      <c r="AK56" s="216"/>
    </row>
    <row r="57" spans="1:37" ht="13.8" thickBot="1" x14ac:dyDescent="0.3">
      <c r="A57" s="594"/>
      <c r="B57" s="55"/>
      <c r="C57" s="61"/>
      <c r="D57" s="61"/>
      <c r="E57" s="86"/>
      <c r="F57" s="55"/>
      <c r="G57" s="61"/>
      <c r="H57" s="65"/>
      <c r="I57" s="55"/>
      <c r="J57" s="65"/>
      <c r="K57" s="75" t="s">
        <v>373</v>
      </c>
      <c r="L57" s="314"/>
      <c r="U57" s="216"/>
      <c r="V57" s="216"/>
      <c r="W57" s="216"/>
      <c r="Y57" s="250"/>
      <c r="Z57" s="216"/>
      <c r="AA57" s="216"/>
      <c r="AB57" s="216"/>
      <c r="AC57" s="216"/>
      <c r="AD57" s="216"/>
      <c r="AE57" s="216"/>
      <c r="AF57" s="216"/>
      <c r="AG57" s="216"/>
      <c r="AH57" s="216"/>
      <c r="AI57" s="216"/>
      <c r="AJ57" s="216"/>
      <c r="AK57" s="216"/>
    </row>
    <row r="58" spans="1:37" x14ac:dyDescent="0.25">
      <c r="A58" s="594"/>
      <c r="B58" s="53" t="s">
        <v>374</v>
      </c>
      <c r="C58" s="58"/>
      <c r="D58" s="58"/>
      <c r="E58" s="87"/>
      <c r="F58" s="53" t="s">
        <v>374</v>
      </c>
      <c r="G58" s="58"/>
      <c r="H58" s="313"/>
      <c r="I58" s="53" t="s">
        <v>375</v>
      </c>
      <c r="J58" s="313"/>
      <c r="K58" s="73" t="s">
        <v>376</v>
      </c>
      <c r="L58" s="317"/>
      <c r="U58" s="216"/>
      <c r="V58" s="216"/>
      <c r="W58" s="216"/>
      <c r="Y58" s="250"/>
      <c r="Z58" s="216"/>
      <c r="AA58" s="216"/>
      <c r="AB58" s="216"/>
      <c r="AC58" s="216"/>
      <c r="AD58" s="216"/>
      <c r="AE58" s="216"/>
      <c r="AF58" s="216"/>
      <c r="AG58" s="216"/>
      <c r="AH58" s="216"/>
      <c r="AI58" s="216"/>
      <c r="AJ58" s="216"/>
      <c r="AK58" s="216"/>
    </row>
    <row r="59" spans="1:37" ht="27.9" customHeight="1" x14ac:dyDescent="0.25">
      <c r="A59" s="90"/>
      <c r="B59" s="54"/>
      <c r="C59" s="315"/>
      <c r="D59" s="315"/>
      <c r="E59" s="319"/>
      <c r="F59" s="54"/>
      <c r="H59" s="64"/>
      <c r="I59" s="54"/>
      <c r="J59" s="64"/>
      <c r="K59" s="74" t="s">
        <v>377</v>
      </c>
      <c r="L59" s="314"/>
      <c r="U59" s="216"/>
      <c r="V59" s="216"/>
      <c r="W59" s="216"/>
      <c r="Y59" s="250"/>
      <c r="Z59" s="216"/>
      <c r="AA59" s="216"/>
      <c r="AB59" s="216"/>
      <c r="AC59" s="216"/>
      <c r="AD59" s="216"/>
      <c r="AE59" s="216"/>
      <c r="AF59" s="216"/>
      <c r="AG59" s="216"/>
      <c r="AH59" s="216"/>
      <c r="AI59" s="216"/>
      <c r="AJ59" s="216"/>
      <c r="AK59" s="216"/>
    </row>
    <row r="60" spans="1:37" x14ac:dyDescent="0.25">
      <c r="A60" s="593" t="s">
        <v>217</v>
      </c>
      <c r="B60" s="54"/>
      <c r="C60" s="216" t="s">
        <v>57</v>
      </c>
      <c r="E60" s="85"/>
      <c r="F60" s="54"/>
      <c r="G60" s="216" t="s">
        <v>57</v>
      </c>
      <c r="H60" s="64"/>
      <c r="I60" s="54"/>
      <c r="J60" s="64"/>
      <c r="K60" s="74" t="s">
        <v>378</v>
      </c>
      <c r="L60" s="314"/>
      <c r="U60" s="216"/>
      <c r="V60" s="216"/>
      <c r="W60" s="216"/>
      <c r="Y60" s="250"/>
      <c r="Z60" s="250" t="s">
        <v>242</v>
      </c>
      <c r="AA60" s="216"/>
      <c r="AB60" s="216"/>
      <c r="AC60" s="216"/>
      <c r="AD60" s="216"/>
      <c r="AE60" s="216"/>
      <c r="AF60" s="216"/>
      <c r="AG60" s="216"/>
      <c r="AH60" s="216"/>
      <c r="AI60" s="216"/>
      <c r="AJ60" s="216"/>
      <c r="AK60" s="216"/>
    </row>
    <row r="61" spans="1:37" x14ac:dyDescent="0.25">
      <c r="A61" s="594"/>
      <c r="B61" s="54"/>
      <c r="C61" s="604"/>
      <c r="D61" s="633"/>
      <c r="E61" s="634"/>
      <c r="F61" s="54"/>
      <c r="G61" s="624"/>
      <c r="H61" s="625"/>
      <c r="I61" s="69"/>
      <c r="J61" s="72"/>
      <c r="K61" s="74" t="s">
        <v>379</v>
      </c>
      <c r="L61" s="314"/>
      <c r="U61" s="216"/>
      <c r="V61" s="216"/>
      <c r="W61" s="216"/>
      <c r="X61" s="250"/>
      <c r="Y61" s="250"/>
      <c r="Z61" s="250" t="s">
        <v>246</v>
      </c>
      <c r="AA61" s="216"/>
      <c r="AB61" s="216"/>
      <c r="AC61" s="216"/>
      <c r="AD61" s="216"/>
      <c r="AE61" s="216"/>
      <c r="AF61" s="216"/>
      <c r="AG61" s="216"/>
      <c r="AH61" s="216"/>
      <c r="AI61" s="216"/>
      <c r="AJ61" s="216"/>
      <c r="AK61" s="216"/>
    </row>
    <row r="62" spans="1:37" x14ac:dyDescent="0.25">
      <c r="A62" s="594"/>
      <c r="B62" s="54"/>
      <c r="C62" s="619"/>
      <c r="D62" s="620"/>
      <c r="E62" s="621"/>
      <c r="F62" s="54"/>
      <c r="G62" s="628"/>
      <c r="H62" s="629"/>
      <c r="I62" s="54" t="s">
        <v>380</v>
      </c>
      <c r="J62" s="314"/>
      <c r="K62" s="74" t="s">
        <v>381</v>
      </c>
      <c r="L62" s="314"/>
      <c r="U62" s="216"/>
      <c r="V62" s="216"/>
      <c r="W62" s="216"/>
      <c r="X62" s="250" t="s">
        <v>17</v>
      </c>
      <c r="Y62" s="250"/>
      <c r="Z62" s="250" t="s">
        <v>249</v>
      </c>
      <c r="AA62" s="216"/>
      <c r="AB62" s="216"/>
      <c r="AC62" s="216"/>
      <c r="AD62" s="216"/>
      <c r="AE62" s="216"/>
      <c r="AF62" s="216"/>
      <c r="AG62" s="216"/>
      <c r="AH62" s="216"/>
      <c r="AI62" s="216"/>
      <c r="AJ62" s="216"/>
      <c r="AK62" s="216"/>
    </row>
    <row r="63" spans="1:37" ht="13.8" thickBot="1" x14ac:dyDescent="0.3">
      <c r="A63" s="594"/>
      <c r="B63" s="55"/>
      <c r="C63" s="61"/>
      <c r="D63" s="61"/>
      <c r="E63" s="86"/>
      <c r="F63" s="55"/>
      <c r="G63" s="61"/>
      <c r="H63" s="65"/>
      <c r="I63" s="55"/>
      <c r="J63" s="65"/>
      <c r="K63" s="75" t="s">
        <v>382</v>
      </c>
      <c r="L63" s="318"/>
      <c r="U63" s="216"/>
      <c r="V63" s="216"/>
      <c r="W63" s="216"/>
      <c r="Y63" s="250"/>
      <c r="Z63" s="250" t="s">
        <v>181</v>
      </c>
      <c r="AA63" s="216"/>
      <c r="AB63" s="216"/>
      <c r="AC63" s="216"/>
      <c r="AD63" s="216"/>
      <c r="AE63" s="216"/>
      <c r="AF63" s="216"/>
      <c r="AG63" s="216"/>
      <c r="AH63" s="216"/>
      <c r="AI63" s="216"/>
      <c r="AJ63" s="216"/>
      <c r="AK63" s="216"/>
    </row>
    <row r="64" spans="1:37" ht="12.75" customHeight="1" x14ac:dyDescent="0.25">
      <c r="A64" s="635" t="s">
        <v>217</v>
      </c>
      <c r="B64" s="53" t="s">
        <v>383</v>
      </c>
      <c r="C64" s="58"/>
      <c r="D64" s="58"/>
      <c r="E64" s="87"/>
      <c r="F64" s="53" t="s">
        <v>383</v>
      </c>
      <c r="G64" s="58"/>
      <c r="H64" s="313"/>
      <c r="I64" s="53" t="s">
        <v>384</v>
      </c>
      <c r="J64" s="313"/>
      <c r="K64" s="73" t="s">
        <v>385</v>
      </c>
      <c r="L64" s="314"/>
      <c r="U64" s="216"/>
      <c r="V64" s="216"/>
      <c r="W64" s="216"/>
      <c r="Y64" s="250"/>
      <c r="Z64" s="250" t="s">
        <v>386</v>
      </c>
      <c r="AA64" s="216"/>
      <c r="AB64" s="216"/>
      <c r="AC64" s="216"/>
      <c r="AD64" s="216"/>
      <c r="AE64" s="216"/>
      <c r="AF64" s="216"/>
      <c r="AG64" s="216"/>
      <c r="AH64" s="216"/>
      <c r="AI64" s="216"/>
      <c r="AJ64" s="216"/>
      <c r="AK64" s="216"/>
    </row>
    <row r="65" spans="1:37" x14ac:dyDescent="0.25">
      <c r="A65" s="636"/>
      <c r="B65" s="54"/>
      <c r="C65" s="216" t="s">
        <v>57</v>
      </c>
      <c r="E65" s="85"/>
      <c r="F65" s="54"/>
      <c r="G65" s="216" t="s">
        <v>57</v>
      </c>
      <c r="H65" s="64"/>
      <c r="I65" s="54"/>
      <c r="J65" s="64"/>
      <c r="K65" s="74" t="s">
        <v>387</v>
      </c>
      <c r="L65" s="314"/>
      <c r="U65" s="216"/>
      <c r="V65" s="216"/>
      <c r="W65" s="216"/>
      <c r="Y65" s="250"/>
      <c r="Z65" s="250" t="s">
        <v>388</v>
      </c>
      <c r="AA65" s="216"/>
      <c r="AB65" s="216"/>
      <c r="AC65" s="216"/>
      <c r="AD65" s="216"/>
      <c r="AE65" s="216"/>
      <c r="AF65" s="216"/>
      <c r="AG65" s="216"/>
      <c r="AH65" s="216"/>
      <c r="AI65" s="216"/>
      <c r="AJ65" s="216"/>
      <c r="AK65" s="216"/>
    </row>
    <row r="66" spans="1:37" x14ac:dyDescent="0.25">
      <c r="A66" s="636"/>
      <c r="B66" s="54"/>
      <c r="C66" s="604"/>
      <c r="D66" s="605"/>
      <c r="E66" s="606"/>
      <c r="F66" s="54"/>
      <c r="G66" s="624"/>
      <c r="H66" s="625"/>
      <c r="I66" s="54"/>
      <c r="J66" s="64"/>
      <c r="K66" s="74" t="s">
        <v>389</v>
      </c>
      <c r="L66" s="314"/>
      <c r="U66" s="216"/>
      <c r="V66" s="216"/>
      <c r="W66" s="216"/>
      <c r="X66" s="250" t="s">
        <v>390</v>
      </c>
      <c r="Y66" s="250"/>
      <c r="Z66" s="216"/>
      <c r="AA66" s="216"/>
      <c r="AB66" s="216"/>
      <c r="AC66" s="216"/>
      <c r="AD66" s="216"/>
      <c r="AE66" s="216"/>
      <c r="AF66" s="216"/>
      <c r="AG66" s="216"/>
      <c r="AH66" s="216"/>
      <c r="AI66" s="216"/>
      <c r="AJ66" s="216"/>
      <c r="AK66" s="216"/>
    </row>
    <row r="67" spans="1:37" x14ac:dyDescent="0.25">
      <c r="A67" s="636"/>
      <c r="B67" s="54"/>
      <c r="C67" s="616"/>
      <c r="D67" s="617"/>
      <c r="E67" s="618"/>
      <c r="F67" s="54"/>
      <c r="G67" s="626"/>
      <c r="H67" s="627"/>
      <c r="I67" s="54"/>
      <c r="J67" s="64"/>
      <c r="K67" s="74" t="s">
        <v>391</v>
      </c>
      <c r="L67" s="314"/>
      <c r="U67" s="216"/>
      <c r="V67" s="216"/>
      <c r="W67" s="216"/>
      <c r="X67" s="250" t="s">
        <v>392</v>
      </c>
      <c r="Y67" s="250"/>
      <c r="Z67" s="216"/>
      <c r="AA67" s="216"/>
      <c r="AB67" s="216"/>
      <c r="AC67" s="216"/>
      <c r="AD67" s="216"/>
      <c r="AE67" s="216"/>
      <c r="AF67" s="216"/>
      <c r="AG67" s="216"/>
      <c r="AH67" s="216"/>
      <c r="AI67" s="216"/>
      <c r="AJ67" s="216"/>
      <c r="AK67" s="216"/>
    </row>
    <row r="68" spans="1:37" x14ac:dyDescent="0.25">
      <c r="A68" s="636"/>
      <c r="B68" s="54"/>
      <c r="C68" s="616"/>
      <c r="D68" s="617"/>
      <c r="E68" s="618"/>
      <c r="F68" s="54"/>
      <c r="G68" s="626"/>
      <c r="H68" s="627"/>
      <c r="I68" s="69"/>
      <c r="J68" s="72"/>
      <c r="K68" s="74" t="s">
        <v>393</v>
      </c>
      <c r="L68" s="314"/>
      <c r="U68" s="216"/>
      <c r="V68" s="216"/>
      <c r="W68" s="216"/>
      <c r="X68" s="250" t="s">
        <v>394</v>
      </c>
      <c r="Y68" s="250"/>
      <c r="Z68" s="216"/>
      <c r="AA68" s="216"/>
      <c r="AB68" s="216"/>
      <c r="AC68" s="216"/>
      <c r="AD68" s="216"/>
      <c r="AE68" s="216"/>
      <c r="AF68" s="216"/>
      <c r="AG68" s="216"/>
      <c r="AH68" s="216"/>
      <c r="AI68" s="216"/>
      <c r="AJ68" s="216"/>
      <c r="AK68" s="216"/>
    </row>
    <row r="69" spans="1:37" x14ac:dyDescent="0.25">
      <c r="A69" s="90"/>
      <c r="B69" s="54"/>
      <c r="C69" s="619"/>
      <c r="D69" s="620"/>
      <c r="E69" s="621"/>
      <c r="F69" s="54"/>
      <c r="G69" s="628"/>
      <c r="H69" s="629"/>
      <c r="I69" s="54" t="s">
        <v>395</v>
      </c>
      <c r="J69" s="314"/>
      <c r="K69" s="74" t="s">
        <v>396</v>
      </c>
      <c r="L69" s="314"/>
      <c r="U69" s="216"/>
      <c r="V69" s="216"/>
      <c r="W69" s="216"/>
      <c r="X69" s="250"/>
      <c r="Y69" s="250"/>
      <c r="Z69" s="216"/>
      <c r="AA69" s="216"/>
      <c r="AB69" s="216"/>
      <c r="AC69" s="216"/>
      <c r="AD69" s="216"/>
      <c r="AE69" s="216"/>
      <c r="AF69" s="216"/>
      <c r="AG69" s="216"/>
      <c r="AH69" s="216"/>
      <c r="AI69" s="216"/>
      <c r="AJ69" s="216"/>
      <c r="AK69" s="216"/>
    </row>
    <row r="70" spans="1:37" ht="51.6" thickBot="1" x14ac:dyDescent="0.3">
      <c r="A70" s="288" t="s">
        <v>217</v>
      </c>
      <c r="B70" s="55"/>
      <c r="C70" s="61"/>
      <c r="D70" s="61"/>
      <c r="E70" s="86"/>
      <c r="F70" s="55"/>
      <c r="G70" s="61"/>
      <c r="H70" s="65"/>
      <c r="I70" s="55"/>
      <c r="J70" s="65"/>
      <c r="K70" s="75" t="s">
        <v>397</v>
      </c>
      <c r="L70" s="318"/>
      <c r="U70" s="216"/>
      <c r="V70" s="216"/>
      <c r="W70" s="216"/>
      <c r="X70" s="250" t="s">
        <v>398</v>
      </c>
      <c r="Y70" s="250"/>
      <c r="Z70" s="216"/>
      <c r="AA70" s="216"/>
      <c r="AB70" s="216"/>
      <c r="AC70" s="216"/>
      <c r="AD70" s="216"/>
      <c r="AE70" s="216"/>
      <c r="AF70" s="216"/>
      <c r="AG70" s="216"/>
      <c r="AH70" s="216"/>
      <c r="AI70" s="216"/>
      <c r="AJ70" s="216"/>
      <c r="AK70" s="216"/>
    </row>
    <row r="71" spans="1:37" ht="19.5" customHeight="1" thickBot="1" x14ac:dyDescent="0.35">
      <c r="A71" s="91" t="s">
        <v>399</v>
      </c>
      <c r="B71" s="92"/>
      <c r="C71" s="92"/>
      <c r="D71" s="92"/>
      <c r="E71" s="100"/>
      <c r="F71" s="92"/>
      <c r="G71" s="92"/>
      <c r="H71" s="101"/>
      <c r="I71" s="92"/>
      <c r="J71" s="101"/>
      <c r="K71" s="92"/>
      <c r="L71" s="92"/>
      <c r="U71" s="216"/>
      <c r="V71" s="216"/>
      <c r="W71" s="216"/>
      <c r="X71" s="250" t="s">
        <v>400</v>
      </c>
      <c r="Y71" s="250"/>
      <c r="Z71" s="216"/>
      <c r="AA71" s="216"/>
      <c r="AB71" s="216"/>
      <c r="AC71" s="216"/>
      <c r="AD71" s="216"/>
      <c r="AE71" s="216"/>
      <c r="AF71" s="216"/>
      <c r="AG71" s="216"/>
      <c r="AH71" s="216"/>
      <c r="AI71" s="216"/>
      <c r="AJ71" s="216"/>
      <c r="AK71" s="216"/>
    </row>
    <row r="72" spans="1:37" ht="27.9" customHeight="1" x14ac:dyDescent="0.25">
      <c r="A72" s="630" t="s">
        <v>401</v>
      </c>
      <c r="B72" s="289" t="s">
        <v>402</v>
      </c>
      <c r="C72" s="313"/>
      <c r="D72" s="313"/>
      <c r="E72" s="313"/>
      <c r="F72" s="53" t="s">
        <v>403</v>
      </c>
      <c r="G72" s="58"/>
      <c r="H72" s="313"/>
      <c r="I72" s="53" t="s">
        <v>404</v>
      </c>
      <c r="J72" s="313"/>
      <c r="K72" s="73" t="s">
        <v>405</v>
      </c>
      <c r="L72" s="317"/>
      <c r="U72" s="216"/>
      <c r="V72" s="216"/>
      <c r="W72" s="216"/>
      <c r="X72" s="250" t="s">
        <v>406</v>
      </c>
      <c r="Y72" s="250"/>
      <c r="Z72" s="250" t="s">
        <v>242</v>
      </c>
      <c r="AA72" s="216"/>
      <c r="AB72" s="216"/>
      <c r="AC72" s="216"/>
      <c r="AD72" s="216"/>
      <c r="AE72" s="216"/>
      <c r="AF72" s="216"/>
      <c r="AG72" s="216"/>
      <c r="AH72" s="216"/>
      <c r="AI72" s="216"/>
      <c r="AJ72" s="216"/>
      <c r="AK72" s="216"/>
    </row>
    <row r="73" spans="1:37" x14ac:dyDescent="0.25">
      <c r="A73" s="631"/>
      <c r="B73" s="54"/>
      <c r="C73" s="216" t="s">
        <v>57</v>
      </c>
      <c r="E73" s="85"/>
      <c r="F73" s="54"/>
      <c r="G73" s="216" t="s">
        <v>57</v>
      </c>
      <c r="H73" s="64"/>
      <c r="I73" s="54"/>
      <c r="J73" s="64"/>
      <c r="K73" s="74" t="s">
        <v>407</v>
      </c>
      <c r="L73" s="314"/>
      <c r="U73" s="216"/>
      <c r="V73" s="216"/>
      <c r="W73" s="216"/>
      <c r="X73" s="250"/>
      <c r="Y73" s="250"/>
      <c r="Z73" s="250" t="s">
        <v>246</v>
      </c>
      <c r="AA73" s="216"/>
      <c r="AB73" s="216"/>
      <c r="AC73" s="216"/>
      <c r="AD73" s="216"/>
      <c r="AE73" s="216"/>
      <c r="AF73" s="216"/>
      <c r="AG73" s="216"/>
      <c r="AH73" s="216"/>
      <c r="AI73" s="216"/>
      <c r="AJ73" s="216"/>
      <c r="AK73" s="216"/>
    </row>
    <row r="74" spans="1:37" x14ac:dyDescent="0.25">
      <c r="A74" s="631"/>
      <c r="B74" s="54"/>
      <c r="C74" s="604"/>
      <c r="D74" s="605"/>
      <c r="E74" s="606"/>
      <c r="F74" s="54"/>
      <c r="G74" s="624"/>
      <c r="H74" s="625"/>
      <c r="I74" s="54"/>
      <c r="J74" s="64"/>
      <c r="K74" s="74" t="s">
        <v>408</v>
      </c>
      <c r="L74" s="314"/>
      <c r="U74" s="216"/>
      <c r="V74" s="216"/>
      <c r="W74" s="216"/>
      <c r="X74" s="250"/>
      <c r="Y74" s="250"/>
      <c r="Z74" s="250" t="s">
        <v>249</v>
      </c>
      <c r="AA74" s="216"/>
      <c r="AB74" s="216"/>
      <c r="AC74" s="216"/>
      <c r="AD74" s="216"/>
      <c r="AE74" s="216"/>
      <c r="AF74" s="216"/>
      <c r="AG74" s="216"/>
      <c r="AH74" s="216"/>
      <c r="AI74" s="216"/>
      <c r="AJ74" s="216"/>
      <c r="AK74" s="216"/>
    </row>
    <row r="75" spans="1:37" x14ac:dyDescent="0.25">
      <c r="A75" s="632" t="s">
        <v>399</v>
      </c>
      <c r="B75" s="54"/>
      <c r="C75" s="619"/>
      <c r="D75" s="620"/>
      <c r="E75" s="621"/>
      <c r="F75" s="54"/>
      <c r="G75" s="628"/>
      <c r="H75" s="629"/>
      <c r="I75" s="69"/>
      <c r="J75" s="72"/>
      <c r="K75" s="74" t="s">
        <v>409</v>
      </c>
      <c r="L75" s="314"/>
      <c r="U75" s="216"/>
      <c r="V75" s="216"/>
      <c r="W75" s="216"/>
      <c r="X75" s="250"/>
      <c r="Y75" s="250"/>
      <c r="Z75" s="215" t="s">
        <v>410</v>
      </c>
      <c r="AA75" s="216"/>
      <c r="AB75" s="216"/>
      <c r="AC75" s="216"/>
      <c r="AD75" s="216"/>
      <c r="AE75" s="216"/>
      <c r="AF75" s="216"/>
      <c r="AG75" s="216"/>
      <c r="AH75" s="216"/>
      <c r="AI75" s="216"/>
      <c r="AJ75" s="216"/>
      <c r="AK75" s="216"/>
    </row>
    <row r="76" spans="1:37" x14ac:dyDescent="0.25">
      <c r="A76" s="594"/>
      <c r="B76" s="54"/>
      <c r="E76" s="85"/>
      <c r="F76" s="54"/>
      <c r="H76" s="64"/>
      <c r="I76" s="70" t="s">
        <v>411</v>
      </c>
      <c r="J76" s="314"/>
      <c r="K76" s="74" t="s">
        <v>412</v>
      </c>
      <c r="L76" s="314"/>
      <c r="U76" s="216"/>
      <c r="V76" s="216"/>
      <c r="W76" s="216"/>
      <c r="X76" s="250"/>
      <c r="Y76" s="250"/>
      <c r="Z76" s="250" t="s">
        <v>413</v>
      </c>
      <c r="AA76" s="216"/>
      <c r="AB76" s="216"/>
      <c r="AC76" s="216"/>
      <c r="AD76" s="216"/>
      <c r="AE76" s="216"/>
      <c r="AF76" s="216"/>
      <c r="AG76" s="216"/>
      <c r="AH76" s="216"/>
      <c r="AI76" s="216"/>
      <c r="AJ76" s="216"/>
      <c r="AK76" s="216"/>
    </row>
    <row r="77" spans="1:37" x14ac:dyDescent="0.25">
      <c r="A77" s="594"/>
      <c r="B77" s="290" t="s">
        <v>414</v>
      </c>
      <c r="E77" s="88"/>
      <c r="F77" s="54"/>
      <c r="H77" s="64"/>
      <c r="I77" s="54"/>
      <c r="J77" s="64"/>
      <c r="K77" s="74" t="s">
        <v>415</v>
      </c>
      <c r="L77" s="314"/>
      <c r="U77" s="216"/>
      <c r="V77" s="216"/>
      <c r="W77" s="216"/>
      <c r="Y77" s="250"/>
      <c r="Z77" s="216"/>
      <c r="AA77" s="216"/>
      <c r="AB77" s="216"/>
      <c r="AC77" s="216"/>
      <c r="AD77" s="216"/>
      <c r="AE77" s="216"/>
      <c r="AF77" s="216"/>
      <c r="AG77" s="216"/>
      <c r="AH77" s="216"/>
      <c r="AI77" s="216"/>
      <c r="AJ77" s="216"/>
      <c r="AK77" s="216"/>
    </row>
    <row r="78" spans="1:37" x14ac:dyDescent="0.25">
      <c r="A78" s="594"/>
      <c r="B78" s="54"/>
      <c r="C78" s="216" t="s">
        <v>57</v>
      </c>
      <c r="E78" s="85"/>
      <c r="F78" s="54"/>
      <c r="G78" s="216" t="s">
        <v>57</v>
      </c>
      <c r="H78" s="64"/>
      <c r="I78" s="54"/>
      <c r="J78" s="64"/>
      <c r="K78" s="74" t="s">
        <v>416</v>
      </c>
      <c r="L78" s="314"/>
      <c r="U78" s="216"/>
      <c r="V78" s="216"/>
      <c r="W78" s="216"/>
      <c r="Y78" s="250"/>
      <c r="Z78" s="216"/>
      <c r="AA78" s="216"/>
      <c r="AB78" s="216"/>
      <c r="AC78" s="216"/>
      <c r="AD78" s="216"/>
      <c r="AE78" s="216"/>
      <c r="AF78" s="216"/>
      <c r="AG78" s="216"/>
      <c r="AH78" s="216"/>
      <c r="AI78" s="216"/>
      <c r="AJ78" s="216"/>
      <c r="AK78" s="216"/>
    </row>
    <row r="79" spans="1:37" x14ac:dyDescent="0.25">
      <c r="A79" s="92"/>
      <c r="B79" s="54"/>
      <c r="C79" s="613"/>
      <c r="D79" s="614"/>
      <c r="E79" s="615"/>
      <c r="F79" s="54"/>
      <c r="G79" s="637"/>
      <c r="H79" s="638"/>
      <c r="I79" s="54"/>
      <c r="J79" s="64"/>
      <c r="K79" s="74" t="s">
        <v>417</v>
      </c>
      <c r="L79" s="314"/>
      <c r="U79" s="216"/>
      <c r="V79" s="216"/>
      <c r="W79" s="216"/>
      <c r="Y79" s="250"/>
      <c r="Z79" s="216"/>
      <c r="AA79" s="216"/>
      <c r="AB79" s="216"/>
      <c r="AC79" s="216"/>
      <c r="AD79" s="216"/>
      <c r="AE79" s="216"/>
      <c r="AF79" s="216"/>
      <c r="AG79" s="216"/>
      <c r="AH79" s="216"/>
      <c r="AI79" s="216"/>
      <c r="AJ79" s="216"/>
      <c r="AK79" s="216"/>
    </row>
    <row r="80" spans="1:37" x14ac:dyDescent="0.25">
      <c r="A80" s="632" t="s">
        <v>399</v>
      </c>
      <c r="B80" s="54"/>
      <c r="E80" s="85"/>
      <c r="F80" s="54"/>
      <c r="H80" s="64"/>
      <c r="I80" s="69"/>
      <c r="J80" s="72"/>
      <c r="K80" s="74" t="s">
        <v>418</v>
      </c>
      <c r="L80" s="314"/>
      <c r="U80" s="216"/>
      <c r="V80" s="216"/>
      <c r="W80" s="216"/>
      <c r="Y80" s="250"/>
      <c r="Z80" s="216"/>
      <c r="AA80" s="216"/>
      <c r="AB80" s="216"/>
      <c r="AC80" s="216"/>
      <c r="AD80" s="216"/>
      <c r="AE80" s="216"/>
      <c r="AF80" s="216"/>
      <c r="AG80" s="216"/>
      <c r="AH80" s="216"/>
      <c r="AI80" s="216"/>
      <c r="AJ80" s="216"/>
      <c r="AK80" s="216"/>
    </row>
    <row r="81" spans="1:37" x14ac:dyDescent="0.25">
      <c r="A81" s="594"/>
      <c r="B81" s="290" t="s">
        <v>237</v>
      </c>
      <c r="E81" s="85"/>
      <c r="F81" s="290" t="s">
        <v>237</v>
      </c>
      <c r="H81" s="64"/>
      <c r="I81" s="70" t="s">
        <v>419</v>
      </c>
      <c r="J81" s="314"/>
      <c r="K81" s="74" t="s">
        <v>420</v>
      </c>
      <c r="L81" s="314"/>
      <c r="U81" s="216"/>
      <c r="V81" s="216"/>
      <c r="W81" s="216"/>
      <c r="Z81" s="216"/>
      <c r="AA81" s="216"/>
      <c r="AB81" s="216"/>
      <c r="AC81" s="216"/>
      <c r="AD81" s="216"/>
      <c r="AE81" s="216"/>
      <c r="AF81" s="216"/>
      <c r="AG81" s="216"/>
      <c r="AH81" s="216"/>
      <c r="AI81" s="216"/>
      <c r="AJ81" s="216"/>
      <c r="AK81" s="216"/>
    </row>
    <row r="82" spans="1:37" x14ac:dyDescent="0.25">
      <c r="A82" s="594"/>
      <c r="B82" s="54"/>
      <c r="C82" s="604"/>
      <c r="D82" s="605"/>
      <c r="E82" s="606"/>
      <c r="F82" s="54"/>
      <c r="G82" s="624"/>
      <c r="H82" s="625"/>
      <c r="I82" s="54"/>
      <c r="J82" s="64"/>
      <c r="K82" s="74" t="s">
        <v>421</v>
      </c>
      <c r="L82" s="314"/>
      <c r="U82" s="216"/>
      <c r="V82" s="216"/>
      <c r="W82" s="216"/>
      <c r="Z82" s="216"/>
      <c r="AA82" s="216"/>
      <c r="AB82" s="216"/>
      <c r="AC82" s="216"/>
      <c r="AD82" s="216"/>
      <c r="AE82" s="216"/>
      <c r="AF82" s="216"/>
      <c r="AG82" s="216"/>
      <c r="AH82" s="216"/>
      <c r="AI82" s="216"/>
      <c r="AJ82" s="216"/>
      <c r="AK82" s="216"/>
    </row>
    <row r="83" spans="1:37" x14ac:dyDescent="0.25">
      <c r="A83" s="594"/>
      <c r="B83" s="54"/>
      <c r="C83" s="607"/>
      <c r="D83" s="608"/>
      <c r="E83" s="609"/>
      <c r="F83" s="54"/>
      <c r="G83" s="626"/>
      <c r="H83" s="627"/>
      <c r="I83" s="54"/>
      <c r="J83" s="64"/>
      <c r="K83" s="74" t="s">
        <v>422</v>
      </c>
      <c r="L83" s="314"/>
    </row>
    <row r="84" spans="1:37" x14ac:dyDescent="0.25">
      <c r="A84" s="92"/>
      <c r="B84" s="54"/>
      <c r="C84" s="607"/>
      <c r="D84" s="608"/>
      <c r="E84" s="609"/>
      <c r="F84" s="54"/>
      <c r="G84" s="626"/>
      <c r="H84" s="627"/>
      <c r="I84" s="54"/>
      <c r="J84" s="64"/>
      <c r="K84" s="74" t="s">
        <v>423</v>
      </c>
      <c r="L84" s="314"/>
    </row>
    <row r="85" spans="1:37" x14ac:dyDescent="0.25">
      <c r="A85" s="632" t="s">
        <v>399</v>
      </c>
      <c r="B85" s="54"/>
      <c r="C85" s="607"/>
      <c r="D85" s="608"/>
      <c r="E85" s="609"/>
      <c r="F85" s="54"/>
      <c r="G85" s="626"/>
      <c r="H85" s="627"/>
      <c r="I85" s="54"/>
      <c r="J85" s="64"/>
      <c r="K85" s="74" t="s">
        <v>424</v>
      </c>
      <c r="L85" s="314"/>
    </row>
    <row r="86" spans="1:37" x14ac:dyDescent="0.25">
      <c r="A86" s="594"/>
      <c r="B86" s="54"/>
      <c r="C86" s="607"/>
      <c r="D86" s="608"/>
      <c r="E86" s="609"/>
      <c r="F86" s="54"/>
      <c r="G86" s="626"/>
      <c r="H86" s="627"/>
      <c r="I86" s="54"/>
      <c r="J86" s="64"/>
      <c r="K86" s="74" t="s">
        <v>425</v>
      </c>
      <c r="L86" s="314"/>
    </row>
    <row r="87" spans="1:37" x14ac:dyDescent="0.25">
      <c r="A87" s="594"/>
      <c r="B87" s="54"/>
      <c r="C87" s="607"/>
      <c r="D87" s="608"/>
      <c r="E87" s="609"/>
      <c r="F87" s="54"/>
      <c r="G87" s="626"/>
      <c r="H87" s="627"/>
      <c r="I87" s="69"/>
      <c r="J87" s="72"/>
      <c r="K87" s="74" t="s">
        <v>426</v>
      </c>
      <c r="L87" s="314"/>
    </row>
    <row r="88" spans="1:37" x14ac:dyDescent="0.25">
      <c r="A88" s="594"/>
      <c r="B88" s="54"/>
      <c r="C88" s="607"/>
      <c r="D88" s="608"/>
      <c r="E88" s="609"/>
      <c r="F88" s="54"/>
      <c r="G88" s="626"/>
      <c r="H88" s="627"/>
      <c r="I88" s="70" t="s">
        <v>427</v>
      </c>
      <c r="J88" s="314"/>
      <c r="K88" s="74" t="s">
        <v>428</v>
      </c>
      <c r="L88" s="314"/>
    </row>
    <row r="89" spans="1:37" x14ac:dyDescent="0.25">
      <c r="A89" s="92"/>
      <c r="B89" s="54"/>
      <c r="C89" s="607"/>
      <c r="D89" s="608"/>
      <c r="E89" s="609"/>
      <c r="F89" s="54"/>
      <c r="G89" s="626"/>
      <c r="H89" s="627"/>
      <c r="I89" s="54"/>
      <c r="J89" s="64"/>
      <c r="K89" s="74" t="s">
        <v>429</v>
      </c>
      <c r="L89" s="314"/>
    </row>
    <row r="90" spans="1:37" x14ac:dyDescent="0.25">
      <c r="A90" s="641" t="s">
        <v>399</v>
      </c>
      <c r="B90" s="54"/>
      <c r="C90" s="607"/>
      <c r="D90" s="608"/>
      <c r="E90" s="609"/>
      <c r="F90" s="54"/>
      <c r="G90" s="626"/>
      <c r="H90" s="627"/>
      <c r="I90" s="54"/>
      <c r="J90" s="64"/>
      <c r="K90" s="74" t="s">
        <v>430</v>
      </c>
      <c r="L90" s="314"/>
    </row>
    <row r="91" spans="1:37" x14ac:dyDescent="0.25">
      <c r="A91" s="642"/>
      <c r="B91" s="54"/>
      <c r="C91" s="607"/>
      <c r="D91" s="608"/>
      <c r="E91" s="609"/>
      <c r="F91" s="54"/>
      <c r="G91" s="626"/>
      <c r="H91" s="627"/>
      <c r="I91" s="69"/>
      <c r="J91" s="72"/>
      <c r="K91" s="74" t="s">
        <v>431</v>
      </c>
      <c r="L91" s="314"/>
    </row>
    <row r="92" spans="1:37" x14ac:dyDescent="0.25">
      <c r="A92" s="642"/>
      <c r="B92" s="54"/>
      <c r="C92" s="607"/>
      <c r="D92" s="608"/>
      <c r="E92" s="609"/>
      <c r="F92" s="54"/>
      <c r="G92" s="626"/>
      <c r="H92" s="627"/>
      <c r="I92" s="54" t="s">
        <v>432</v>
      </c>
      <c r="J92" s="314"/>
      <c r="K92" s="74" t="s">
        <v>433</v>
      </c>
      <c r="L92" s="314"/>
    </row>
    <row r="93" spans="1:37" ht="13.8" thickBot="1" x14ac:dyDescent="0.3">
      <c r="A93" s="642"/>
      <c r="B93" s="55"/>
      <c r="C93" s="610"/>
      <c r="D93" s="611"/>
      <c r="E93" s="612"/>
      <c r="F93" s="55"/>
      <c r="G93" s="639"/>
      <c r="H93" s="640"/>
      <c r="I93" s="55"/>
      <c r="J93" s="65"/>
      <c r="K93" s="75" t="s">
        <v>434</v>
      </c>
      <c r="L93" s="318"/>
    </row>
    <row r="94" spans="1:37" x14ac:dyDescent="0.25">
      <c r="F94" s="67" t="s">
        <v>435</v>
      </c>
      <c r="G94" s="103"/>
      <c r="H94" s="68"/>
      <c r="I94" s="66" t="s">
        <v>435</v>
      </c>
      <c r="J94" s="71"/>
      <c r="K94" s="66" t="s">
        <v>436</v>
      </c>
      <c r="L94" s="71"/>
    </row>
    <row r="95" spans="1:37" x14ac:dyDescent="0.25">
      <c r="F95" s="595" t="s">
        <v>437</v>
      </c>
      <c r="G95" s="595"/>
      <c r="H95" s="595"/>
      <c r="I95" s="595"/>
      <c r="J95" s="595"/>
      <c r="K95" s="595"/>
      <c r="L95" s="538"/>
    </row>
    <row r="96" spans="1:37" x14ac:dyDescent="0.25">
      <c r="F96" s="595"/>
      <c r="G96" s="595"/>
      <c r="H96" s="595"/>
      <c r="I96" s="595"/>
      <c r="J96" s="595"/>
      <c r="K96" s="595"/>
      <c r="L96" s="538"/>
    </row>
    <row r="97" spans="6:12" x14ac:dyDescent="0.25">
      <c r="F97" s="595"/>
      <c r="G97" s="595"/>
      <c r="H97" s="595"/>
      <c r="I97" s="595"/>
      <c r="J97" s="595"/>
      <c r="K97" s="595"/>
      <c r="L97" s="538"/>
    </row>
    <row r="98" spans="6:12" x14ac:dyDescent="0.25">
      <c r="F98" s="52" t="s">
        <v>438</v>
      </c>
      <c r="G98" s="52"/>
      <c r="K98" s="76" t="s">
        <v>439</v>
      </c>
      <c r="L98" s="77"/>
    </row>
    <row r="99" spans="6:12" x14ac:dyDescent="0.25">
      <c r="F99" s="216" t="s">
        <v>440</v>
      </c>
      <c r="G99" s="216"/>
      <c r="K99" s="216" t="s">
        <v>441</v>
      </c>
    </row>
    <row r="100" spans="6:12" x14ac:dyDescent="0.25">
      <c r="K100" s="216" t="s">
        <v>442</v>
      </c>
    </row>
    <row r="101" spans="6:12" x14ac:dyDescent="0.25">
      <c r="K101" s="216" t="s">
        <v>443</v>
      </c>
    </row>
    <row r="102" spans="6:12" x14ac:dyDescent="0.25">
      <c r="K102" s="216" t="s">
        <v>444</v>
      </c>
    </row>
    <row r="104" spans="6:12" x14ac:dyDescent="0.25">
      <c r="H104" s="56"/>
      <c r="I104" s="56"/>
      <c r="J104" s="56"/>
    </row>
  </sheetData>
  <sheetProtection algorithmName="SHA-512" hashValue="vD7dgKWs2Ab2TZbJhnJuJZti4j9nPRIArNGI0I1qSEo6BKg3IyE10RYLLvqV7vgpk8ncjsOQa48H9bcc3u+z5w==" saltValue="TAX1Z7gwdU7TohhhqCszEw==" spinCount="100000" sheet="1"/>
  <mergeCells count="38">
    <mergeCell ref="F95:L97"/>
    <mergeCell ref="A72:A74"/>
    <mergeCell ref="C74:E75"/>
    <mergeCell ref="G74:H75"/>
    <mergeCell ref="A75:A78"/>
    <mergeCell ref="C79:E79"/>
    <mergeCell ref="G79:H79"/>
    <mergeCell ref="A80:A83"/>
    <mergeCell ref="C82:E93"/>
    <mergeCell ref="G82:H93"/>
    <mergeCell ref="A85:A88"/>
    <mergeCell ref="A90:A93"/>
    <mergeCell ref="A60:A63"/>
    <mergeCell ref="C61:E62"/>
    <mergeCell ref="G61:H62"/>
    <mergeCell ref="A64:A68"/>
    <mergeCell ref="C66:E69"/>
    <mergeCell ref="G66:H69"/>
    <mergeCell ref="A35:A38"/>
    <mergeCell ref="C36:E56"/>
    <mergeCell ref="G36:H56"/>
    <mergeCell ref="A40:A43"/>
    <mergeCell ref="A45:A48"/>
    <mergeCell ref="A50:A53"/>
    <mergeCell ref="A55:A58"/>
    <mergeCell ref="A20:A23"/>
    <mergeCell ref="C21:E24"/>
    <mergeCell ref="G21:H24"/>
    <mergeCell ref="A25:A28"/>
    <mergeCell ref="C28:E32"/>
    <mergeCell ref="G28:H32"/>
    <mergeCell ref="A30:A33"/>
    <mergeCell ref="D7:L7"/>
    <mergeCell ref="A12:E12"/>
    <mergeCell ref="F12:L12"/>
    <mergeCell ref="A15:A18"/>
    <mergeCell ref="C16:E16"/>
    <mergeCell ref="G16:H16"/>
  </mergeCells>
  <conditionalFormatting sqref="J19">
    <cfRule type="containsBlanks" dxfId="11" priority="1" stopIfTrue="1">
      <formula>LEN(TRIM(J19))=0</formula>
    </cfRule>
  </conditionalFormatting>
  <dataValidations count="9">
    <dataValidation type="list" allowBlank="1" showInputMessage="1" showErrorMessage="1" sqref="C26:E26" xr:uid="{00000000-0002-0000-0A00-000000000000}">
      <formula1>$AA$2:$AA$7</formula1>
    </dataValidation>
    <dataValidation type="list" allowBlank="1" showInputMessage="1" showErrorMessage="1" sqref="D9" xr:uid="{00000000-0002-0000-0A00-000001000000}">
      <formula1>$Y$2:$Y$9</formula1>
    </dataValidation>
    <dataValidation type="list" allowBlank="1" showInputMessage="1" showErrorMessage="1" sqref="D8:E8" xr:uid="{00000000-0002-0000-0A00-000002000000}">
      <formula1>$X$1:$X$23</formula1>
    </dataValidation>
    <dataValidation type="list" allowBlank="1" showInputMessage="1" showErrorMessage="1" sqref="H72 L72:L93 L14:L70 J81 J76 J72 J92 J17 H14 H19 H26 H34 H58 H64 J19 J14 J21 J24 J26 J29 J31 J34 J37 J42 J50 J54 J58 J62 J64 J69 J88" xr:uid="{00000000-0002-0000-0A00-000003000000}">
      <formula1>$T$13:$T$17</formula1>
    </dataValidation>
    <dataValidation type="list" allowBlank="1" showInputMessage="1" showErrorMessage="1" sqref="C72:E72" xr:uid="{00000000-0002-0000-0A00-000004000000}">
      <formula1>$Z$72:$Z$76</formula1>
    </dataValidation>
    <dataValidation type="list" allowBlank="1" showInputMessage="1" showErrorMessage="1" sqref="C59:E59" xr:uid="{00000000-0002-0000-0A00-000005000000}">
      <formula1>$Z$60:$Z$65</formula1>
    </dataValidation>
    <dataValidation type="list" allowBlank="1" showInputMessage="1" showErrorMessage="1" sqref="C34:E34" xr:uid="{00000000-0002-0000-0A00-000006000000}">
      <formula1>$AA$35:$AA$45</formula1>
    </dataValidation>
    <dataValidation type="list" allowBlank="1" showInputMessage="1" showErrorMessage="1" sqref="C14:E14" xr:uid="{00000000-0002-0000-0A00-000007000000}">
      <formula1>$AD$15:$AD$22</formula1>
    </dataValidation>
    <dataValidation type="list" allowBlank="1" showInputMessage="1" showErrorMessage="1" sqref="C19:E19" xr:uid="{00000000-0002-0000-0A00-000008000000}">
      <formula1>$AA$21:$AA$30</formula1>
    </dataValidation>
  </dataValidations>
  <hyperlinks>
    <hyperlink ref="F98" r:id="rId1" xr:uid="{00000000-0004-0000-0A00-000000000000}"/>
  </hyperlinks>
  <printOptions horizontalCentered="1"/>
  <pageMargins left="0.7" right="0.7" top="0" bottom="0.75" header="0.3" footer="0.3"/>
  <pageSetup scale="64" fitToHeight="0" orientation="landscape" r:id="rId2"/>
  <rowBreaks count="1" manualBreakCount="1">
    <brk id="57" max="14" man="1"/>
  </rowBreak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IW65"/>
  <sheetViews>
    <sheetView showGridLines="0" showRowColHeaders="0" zoomScaleNormal="100" zoomScaleSheetLayoutView="90" workbookViewId="0">
      <selection activeCell="L16" sqref="L16"/>
    </sheetView>
  </sheetViews>
  <sheetFormatPr defaultColWidth="9.109375" defaultRowHeight="13.2" x14ac:dyDescent="0.25"/>
  <cols>
    <col min="1" max="1" width="11.6640625" style="153" customWidth="1"/>
    <col min="2" max="2" width="4.33203125" style="153" customWidth="1"/>
    <col min="3" max="3" width="19" style="153" customWidth="1"/>
    <col min="4" max="4" width="42.6640625" style="153" customWidth="1"/>
    <col min="5" max="7" width="22.6640625" style="153" customWidth="1"/>
    <col min="8" max="8" width="23.6640625" style="153" customWidth="1"/>
    <col min="9" max="9" width="2.33203125" style="153" customWidth="1"/>
    <col min="10" max="10" width="22.6640625" style="153" customWidth="1"/>
    <col min="11" max="13" width="12.6640625" style="153" customWidth="1"/>
    <col min="14" max="16384" width="9.109375" style="153"/>
  </cols>
  <sheetData>
    <row r="1" spans="1:257" s="148" customFormat="1" ht="21.9" customHeight="1" x14ac:dyDescent="0.25">
      <c r="A1" s="298"/>
    </row>
    <row r="2" spans="1:257" s="152" customFormat="1" ht="21.9" customHeight="1" x14ac:dyDescent="0.25">
      <c r="A2" s="149" t="s">
        <v>2</v>
      </c>
      <c r="B2" s="150"/>
      <c r="C2" s="150"/>
      <c r="D2" s="151"/>
      <c r="F2" s="153"/>
      <c r="G2" s="154"/>
    </row>
    <row r="3" spans="1:257" s="152" customFormat="1" ht="21.9" customHeight="1" x14ac:dyDescent="0.25">
      <c r="A3" s="153" t="str">
        <f>'Project Data'!A3</f>
        <v>(Rev. 04/24)</v>
      </c>
      <c r="B3" s="155"/>
      <c r="C3" s="155"/>
      <c r="D3" s="191" t="s">
        <v>445</v>
      </c>
      <c r="E3" s="153"/>
      <c r="F3" s="153"/>
      <c r="G3" s="153"/>
      <c r="H3" s="153"/>
      <c r="K3" s="291"/>
    </row>
    <row r="4" spans="1:257" ht="21.9" customHeight="1" x14ac:dyDescent="0.25">
      <c r="B4" s="155"/>
      <c r="C4" s="155"/>
      <c r="D4" s="155"/>
      <c r="E4" s="156"/>
      <c r="H4" s="156"/>
    </row>
    <row r="5" spans="1:257" ht="21.9" customHeight="1" x14ac:dyDescent="0.25">
      <c r="A5" s="157" t="s">
        <v>446</v>
      </c>
      <c r="D5" s="158"/>
      <c r="F5" s="159"/>
    </row>
    <row r="6" spans="1:257" ht="21.9" customHeight="1" x14ac:dyDescent="0.25">
      <c r="A6" s="648" t="s">
        <v>447</v>
      </c>
      <c r="B6" s="648"/>
      <c r="C6" s="649"/>
      <c r="D6" s="160"/>
      <c r="F6" s="159"/>
    </row>
    <row r="7" spans="1:257" ht="21.9" customHeight="1" x14ac:dyDescent="0.25">
      <c r="A7" s="648" t="s">
        <v>448</v>
      </c>
      <c r="B7" s="648"/>
      <c r="C7" s="649"/>
      <c r="D7" s="160"/>
      <c r="R7" s="153" t="s">
        <v>17</v>
      </c>
    </row>
    <row r="8" spans="1:257" ht="21.9" customHeight="1" x14ac:dyDescent="0.25">
      <c r="A8" s="650" t="s">
        <v>449</v>
      </c>
      <c r="B8" s="650"/>
      <c r="C8" s="651"/>
      <c r="D8" s="161">
        <f>HCI!GH7</f>
        <v>262.8</v>
      </c>
    </row>
    <row r="9" spans="1:257" ht="21.9" customHeight="1" thickBot="1" x14ac:dyDescent="0.3">
      <c r="C9" s="162"/>
    </row>
    <row r="10" spans="1:257" s="34" customFormat="1" ht="21.9" customHeight="1" thickBot="1" x14ac:dyDescent="0.3">
      <c r="A10" s="163"/>
      <c r="B10" s="163"/>
      <c r="C10" s="163"/>
      <c r="D10" s="163"/>
      <c r="E10" s="652" t="s">
        <v>450</v>
      </c>
      <c r="F10" s="653"/>
      <c r="G10" s="653"/>
      <c r="H10" s="654"/>
      <c r="I10" s="163"/>
      <c r="J10" s="163"/>
      <c r="K10" s="163"/>
      <c r="L10" s="163"/>
      <c r="M10" s="163"/>
      <c r="N10" s="163"/>
      <c r="O10" s="163"/>
      <c r="P10" s="163"/>
      <c r="Q10" s="163"/>
      <c r="R10" s="163"/>
      <c r="S10" s="163"/>
      <c r="T10" s="164"/>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c r="EI10" s="163"/>
      <c r="EJ10" s="163"/>
      <c r="EK10" s="163"/>
      <c r="EL10" s="163"/>
      <c r="EM10" s="163"/>
      <c r="EN10" s="163"/>
      <c r="EO10" s="163"/>
      <c r="EP10" s="163"/>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63"/>
      <c r="FN10" s="163"/>
      <c r="FO10" s="163"/>
      <c r="FP10" s="163"/>
      <c r="FQ10" s="163"/>
      <c r="FR10" s="163"/>
      <c r="FS10" s="163"/>
      <c r="FT10" s="163"/>
      <c r="FU10" s="163"/>
      <c r="FV10" s="163"/>
      <c r="FW10" s="163"/>
      <c r="FX10" s="163"/>
      <c r="FY10" s="163"/>
      <c r="FZ10" s="163"/>
      <c r="GA10" s="163"/>
      <c r="GB10" s="163"/>
      <c r="GC10" s="163"/>
      <c r="GD10" s="163"/>
      <c r="GE10" s="163"/>
      <c r="GF10" s="163"/>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63"/>
      <c r="HR10" s="163"/>
      <c r="HS10" s="163"/>
      <c r="HT10" s="163"/>
      <c r="HU10" s="163"/>
      <c r="HV10" s="163"/>
      <c r="HW10" s="163"/>
      <c r="HX10" s="163"/>
      <c r="HY10" s="163"/>
      <c r="HZ10" s="163"/>
      <c r="IA10" s="163"/>
      <c r="IB10" s="163"/>
      <c r="IC10" s="163"/>
      <c r="ID10" s="163"/>
      <c r="IE10" s="163"/>
      <c r="IF10" s="163"/>
      <c r="IG10" s="163"/>
      <c r="IH10" s="163"/>
      <c r="II10" s="163"/>
      <c r="IJ10" s="163"/>
      <c r="IK10" s="163"/>
      <c r="IL10" s="163"/>
      <c r="IM10" s="163"/>
      <c r="IN10" s="163"/>
      <c r="IO10" s="163"/>
      <c r="IP10" s="163"/>
      <c r="IQ10" s="163"/>
      <c r="IR10" s="163"/>
      <c r="IS10" s="163"/>
      <c r="IT10" s="163"/>
      <c r="IU10" s="163"/>
      <c r="IV10" s="163"/>
      <c r="IW10" s="163"/>
    </row>
    <row r="11" spans="1:257" s="34" customFormat="1" ht="21.9" customHeight="1" thickBot="1" x14ac:dyDescent="0.3">
      <c r="A11" s="163"/>
      <c r="B11" s="163"/>
      <c r="C11" s="163"/>
      <c r="D11" s="163"/>
      <c r="E11" s="165" t="s">
        <v>451</v>
      </c>
      <c r="F11" s="165" t="s">
        <v>452</v>
      </c>
      <c r="G11" s="165" t="s">
        <v>453</v>
      </c>
      <c r="H11" s="320" t="s">
        <v>454</v>
      </c>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c r="DP11" s="163"/>
      <c r="DQ11" s="163"/>
      <c r="DR11" s="163"/>
      <c r="DS11" s="163"/>
      <c r="DT11" s="163"/>
      <c r="DU11" s="163"/>
      <c r="DV11" s="163"/>
      <c r="DW11" s="163"/>
      <c r="DX11" s="163"/>
      <c r="DY11" s="163"/>
      <c r="DZ11" s="163"/>
      <c r="EA11" s="163"/>
      <c r="EB11" s="163"/>
      <c r="EC11" s="163"/>
      <c r="ED11" s="163"/>
      <c r="EE11" s="163"/>
      <c r="EF11" s="163"/>
      <c r="EG11" s="163"/>
      <c r="EH11" s="163"/>
      <c r="EI11" s="163"/>
      <c r="EJ11" s="163"/>
      <c r="EK11" s="163"/>
      <c r="EL11" s="163"/>
      <c r="EM11" s="163"/>
      <c r="EN11" s="163"/>
      <c r="EO11" s="163"/>
      <c r="EP11" s="163"/>
      <c r="EQ11" s="163"/>
      <c r="ER11" s="163"/>
      <c r="ES11" s="163"/>
      <c r="ET11" s="163"/>
      <c r="EU11" s="163"/>
      <c r="EV11" s="163"/>
      <c r="EW11" s="163"/>
      <c r="EX11" s="163"/>
      <c r="EY11" s="163"/>
      <c r="EZ11" s="163"/>
      <c r="FA11" s="163"/>
      <c r="FB11" s="163"/>
      <c r="FC11" s="163"/>
      <c r="FD11" s="163"/>
      <c r="FE11" s="163"/>
      <c r="FF11" s="163"/>
      <c r="FG11" s="163"/>
      <c r="FH11" s="163"/>
      <c r="FI11" s="163"/>
      <c r="FJ11" s="163"/>
      <c r="FK11" s="163"/>
      <c r="FL11" s="163"/>
      <c r="FM11" s="163"/>
      <c r="FN11" s="163"/>
      <c r="FO11" s="163"/>
      <c r="FP11" s="163"/>
      <c r="FQ11" s="163"/>
      <c r="FR11" s="163"/>
      <c r="FS11" s="163"/>
      <c r="FT11" s="163"/>
      <c r="FU11" s="163"/>
      <c r="FV11" s="163"/>
      <c r="FW11" s="163"/>
      <c r="FX11" s="163"/>
      <c r="FY11" s="163"/>
      <c r="FZ11" s="163"/>
      <c r="GA11" s="163"/>
      <c r="GB11" s="163"/>
      <c r="GC11" s="163"/>
      <c r="GD11" s="163"/>
      <c r="GE11" s="163"/>
      <c r="GF11" s="163"/>
      <c r="GG11" s="163"/>
      <c r="GH11" s="163"/>
      <c r="GI11" s="163"/>
      <c r="GJ11" s="163"/>
      <c r="GK11" s="163"/>
      <c r="GL11" s="163"/>
      <c r="GM11" s="163"/>
      <c r="GN11" s="163"/>
      <c r="GO11" s="163"/>
      <c r="GP11" s="163"/>
      <c r="GQ11" s="163"/>
      <c r="GR11" s="163"/>
      <c r="GS11" s="163"/>
      <c r="GT11" s="163"/>
      <c r="GU11" s="163"/>
      <c r="GV11" s="163"/>
      <c r="GW11" s="163"/>
      <c r="GX11" s="163"/>
      <c r="GY11" s="163"/>
      <c r="GZ11" s="163"/>
      <c r="HA11" s="163"/>
      <c r="HB11" s="163"/>
      <c r="HC11" s="163"/>
      <c r="HD11" s="163"/>
      <c r="HE11" s="163"/>
      <c r="HF11" s="163"/>
      <c r="HG11" s="163"/>
      <c r="HH11" s="163"/>
      <c r="HI11" s="163"/>
      <c r="HJ11" s="163"/>
      <c r="HK11" s="163"/>
      <c r="HL11" s="163"/>
      <c r="HM11" s="163"/>
      <c r="HN11" s="163"/>
      <c r="HO11" s="163"/>
      <c r="HP11" s="163"/>
      <c r="HQ11" s="163"/>
      <c r="HR11" s="163"/>
      <c r="HS11" s="163"/>
      <c r="HT11" s="163"/>
      <c r="HU11" s="163"/>
      <c r="HV11" s="163"/>
      <c r="HW11" s="163"/>
      <c r="HX11" s="163"/>
      <c r="HY11" s="163"/>
      <c r="HZ11" s="163"/>
      <c r="IA11" s="163"/>
      <c r="IB11" s="163"/>
      <c r="IC11" s="163"/>
      <c r="ID11" s="163"/>
      <c r="IE11" s="163"/>
      <c r="IF11" s="163"/>
      <c r="IG11" s="163"/>
      <c r="IH11" s="163"/>
      <c r="II11" s="163"/>
      <c r="IJ11" s="163"/>
      <c r="IK11" s="163"/>
      <c r="IL11" s="163"/>
      <c r="IM11" s="163"/>
      <c r="IN11" s="163"/>
      <c r="IO11" s="163"/>
      <c r="IP11" s="163"/>
      <c r="IQ11" s="163"/>
      <c r="IR11" s="163"/>
      <c r="IS11" s="163"/>
      <c r="IT11" s="163"/>
      <c r="IU11" s="163"/>
      <c r="IV11" s="163"/>
      <c r="IW11" s="163"/>
    </row>
    <row r="12" spans="1:257" s="34" customFormat="1" ht="21.9" customHeight="1" x14ac:dyDescent="0.25">
      <c r="A12" s="166" t="s">
        <v>455</v>
      </c>
      <c r="B12" s="163"/>
      <c r="C12" s="163"/>
      <c r="D12" s="163"/>
      <c r="E12" s="167"/>
      <c r="F12" s="167"/>
      <c r="G12" s="167"/>
      <c r="H12" s="167"/>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c r="DJ12" s="163"/>
      <c r="DK12" s="163"/>
      <c r="DL12" s="163"/>
      <c r="DM12" s="163"/>
      <c r="DN12" s="163"/>
      <c r="DO12" s="163"/>
      <c r="DP12" s="163"/>
      <c r="DQ12" s="163"/>
      <c r="DR12" s="163"/>
      <c r="DS12" s="163"/>
      <c r="DT12" s="163"/>
      <c r="DU12" s="163"/>
      <c r="DV12" s="163"/>
      <c r="DW12" s="163"/>
      <c r="DX12" s="163"/>
      <c r="DY12" s="163"/>
      <c r="DZ12" s="163"/>
      <c r="EA12" s="163"/>
      <c r="EB12" s="163"/>
      <c r="EC12" s="163"/>
      <c r="ED12" s="163"/>
      <c r="EE12" s="163"/>
      <c r="EF12" s="163"/>
      <c r="EG12" s="163"/>
      <c r="EH12" s="163"/>
      <c r="EI12" s="163"/>
      <c r="EJ12" s="163"/>
      <c r="EK12" s="163"/>
      <c r="EL12" s="163"/>
      <c r="EM12" s="163"/>
      <c r="EN12" s="163"/>
      <c r="EO12" s="163"/>
      <c r="EP12" s="163"/>
      <c r="EQ12" s="163"/>
      <c r="ER12" s="163"/>
      <c r="ES12" s="163"/>
      <c r="ET12" s="163"/>
      <c r="EU12" s="163"/>
      <c r="EV12" s="163"/>
      <c r="EW12" s="163"/>
      <c r="EX12" s="163"/>
      <c r="EY12" s="163"/>
      <c r="EZ12" s="163"/>
      <c r="FA12" s="163"/>
      <c r="FB12" s="163"/>
      <c r="FC12" s="163"/>
      <c r="FD12" s="163"/>
      <c r="FE12" s="163"/>
      <c r="FF12" s="163"/>
      <c r="FG12" s="163"/>
      <c r="FH12" s="163"/>
      <c r="FI12" s="163"/>
      <c r="FJ12" s="163"/>
      <c r="FK12" s="163"/>
      <c r="FL12" s="163"/>
      <c r="FM12" s="163"/>
      <c r="FN12" s="163"/>
      <c r="FO12" s="163"/>
      <c r="FP12" s="163"/>
      <c r="FQ12" s="163"/>
      <c r="FR12" s="163"/>
      <c r="FS12" s="163"/>
      <c r="FT12" s="163"/>
      <c r="FU12" s="163"/>
      <c r="FV12" s="163"/>
      <c r="FW12" s="163"/>
      <c r="FX12" s="163"/>
      <c r="FY12" s="163"/>
      <c r="FZ12" s="163"/>
      <c r="GA12" s="163"/>
      <c r="GB12" s="163"/>
      <c r="GC12" s="163"/>
      <c r="GD12" s="163"/>
      <c r="GE12" s="163"/>
      <c r="GF12" s="163"/>
      <c r="GG12" s="163"/>
      <c r="GH12" s="163"/>
      <c r="GI12" s="163"/>
      <c r="GJ12" s="163"/>
      <c r="GK12" s="163"/>
      <c r="GL12" s="163"/>
      <c r="GM12" s="163"/>
      <c r="GN12" s="163"/>
      <c r="GO12" s="163"/>
      <c r="GP12" s="163"/>
      <c r="GQ12" s="163"/>
      <c r="GR12" s="163"/>
      <c r="GS12" s="163"/>
      <c r="GT12" s="163"/>
      <c r="GU12" s="163"/>
      <c r="GV12" s="163"/>
      <c r="GW12" s="163"/>
      <c r="GX12" s="163"/>
      <c r="GY12" s="163"/>
      <c r="GZ12" s="163"/>
      <c r="HA12" s="163"/>
      <c r="HB12" s="163"/>
      <c r="HC12" s="163"/>
      <c r="HD12" s="163"/>
      <c r="HE12" s="163"/>
      <c r="HF12" s="163"/>
      <c r="HG12" s="163"/>
      <c r="HH12" s="163"/>
      <c r="HI12" s="163"/>
      <c r="HJ12" s="163"/>
      <c r="HK12" s="163"/>
      <c r="HL12" s="163"/>
      <c r="HM12" s="163"/>
      <c r="HN12" s="163"/>
      <c r="HO12" s="163"/>
      <c r="HP12" s="163"/>
      <c r="HQ12" s="163"/>
      <c r="HR12" s="163"/>
      <c r="HS12" s="163"/>
      <c r="HT12" s="163"/>
      <c r="HU12" s="163"/>
      <c r="HV12" s="163"/>
      <c r="HW12" s="163"/>
      <c r="HX12" s="163"/>
      <c r="HY12" s="163"/>
      <c r="HZ12" s="163"/>
      <c r="IA12" s="163"/>
      <c r="IB12" s="163"/>
      <c r="IC12" s="163"/>
      <c r="ID12" s="163"/>
      <c r="IE12" s="163"/>
      <c r="IF12" s="163"/>
      <c r="IG12" s="163"/>
      <c r="IH12" s="163"/>
      <c r="II12" s="163"/>
      <c r="IJ12" s="163"/>
      <c r="IK12" s="163"/>
      <c r="IL12" s="163"/>
      <c r="IM12" s="163"/>
      <c r="IN12" s="163"/>
      <c r="IO12" s="163"/>
      <c r="IP12" s="163"/>
      <c r="IQ12" s="163"/>
      <c r="IR12" s="163"/>
      <c r="IS12" s="163"/>
      <c r="IT12" s="163"/>
      <c r="IU12" s="163"/>
      <c r="IV12" s="163"/>
      <c r="IW12" s="163"/>
    </row>
    <row r="13" spans="1:257" s="34" customFormat="1" ht="21.9" customHeight="1" x14ac:dyDescent="0.25">
      <c r="A13" s="166"/>
      <c r="B13" s="163" t="s">
        <v>456</v>
      </c>
      <c r="C13" s="163" t="s">
        <v>457</v>
      </c>
      <c r="D13" s="163"/>
      <c r="E13" s="168"/>
      <c r="F13" s="168"/>
      <c r="G13" s="168"/>
      <c r="H13" s="169"/>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c r="EX13" s="163"/>
      <c r="EY13" s="163"/>
      <c r="EZ13" s="163"/>
      <c r="FA13" s="163"/>
      <c r="FB13" s="163"/>
      <c r="FC13" s="163"/>
      <c r="FD13" s="163"/>
      <c r="FE13" s="163"/>
      <c r="FF13" s="163"/>
      <c r="FG13" s="163"/>
      <c r="FH13" s="163"/>
      <c r="FI13" s="163"/>
      <c r="FJ13" s="163"/>
      <c r="FK13" s="163"/>
      <c r="FL13" s="163"/>
      <c r="FM13" s="163"/>
      <c r="FN13" s="163"/>
      <c r="FO13" s="163"/>
      <c r="FP13" s="163"/>
      <c r="FQ13" s="163"/>
      <c r="FR13" s="163"/>
      <c r="FS13" s="163"/>
      <c r="FT13" s="163"/>
      <c r="FU13" s="163"/>
      <c r="FV13" s="163"/>
      <c r="FW13" s="163"/>
      <c r="FX13" s="163"/>
      <c r="FY13" s="163"/>
      <c r="FZ13" s="163"/>
      <c r="GA13" s="163"/>
      <c r="GB13" s="163"/>
      <c r="GC13" s="163"/>
      <c r="GD13" s="163"/>
      <c r="GE13" s="163"/>
      <c r="GF13" s="163"/>
      <c r="GG13" s="163"/>
      <c r="GH13" s="163"/>
      <c r="GI13" s="163"/>
      <c r="GJ13" s="163"/>
      <c r="GK13" s="163"/>
      <c r="GL13" s="163"/>
      <c r="GM13" s="163"/>
      <c r="GN13" s="163"/>
      <c r="GO13" s="163"/>
      <c r="GP13" s="163"/>
      <c r="GQ13" s="163"/>
      <c r="GR13" s="163"/>
      <c r="GS13" s="163"/>
      <c r="GT13" s="163"/>
      <c r="GU13" s="163"/>
      <c r="GV13" s="163"/>
      <c r="GW13" s="163"/>
      <c r="GX13" s="163"/>
      <c r="GY13" s="163"/>
      <c r="GZ13" s="163"/>
      <c r="HA13" s="163"/>
      <c r="HB13" s="163"/>
      <c r="HC13" s="163"/>
      <c r="HD13" s="163"/>
      <c r="HE13" s="163"/>
      <c r="HF13" s="163"/>
      <c r="HG13" s="163"/>
      <c r="HH13" s="163"/>
      <c r="HI13" s="163"/>
      <c r="HJ13" s="163"/>
      <c r="HK13" s="163"/>
      <c r="HL13" s="163"/>
      <c r="HM13" s="163"/>
      <c r="HN13" s="163"/>
      <c r="HO13" s="163"/>
      <c r="HP13" s="163"/>
      <c r="HQ13" s="163"/>
      <c r="HR13" s="163"/>
      <c r="HS13" s="163"/>
      <c r="HT13" s="163"/>
      <c r="HU13" s="163"/>
      <c r="HV13" s="163"/>
      <c r="HW13" s="163"/>
      <c r="HX13" s="163"/>
      <c r="HY13" s="163"/>
      <c r="HZ13" s="163"/>
      <c r="IA13" s="163"/>
      <c r="IB13" s="163"/>
      <c r="IC13" s="163"/>
      <c r="ID13" s="163"/>
      <c r="IE13" s="163"/>
      <c r="IF13" s="163"/>
      <c r="IG13" s="163"/>
      <c r="IH13" s="163"/>
      <c r="II13" s="163"/>
      <c r="IJ13" s="163"/>
      <c r="IK13" s="163"/>
      <c r="IL13" s="163"/>
      <c r="IM13" s="163"/>
      <c r="IN13" s="163"/>
      <c r="IO13" s="163"/>
      <c r="IP13" s="163"/>
      <c r="IQ13" s="163"/>
      <c r="IR13" s="163"/>
      <c r="IS13" s="163"/>
      <c r="IT13" s="163"/>
      <c r="IU13" s="163"/>
      <c r="IV13" s="163"/>
      <c r="IW13" s="163"/>
    </row>
    <row r="14" spans="1:257" s="34" customFormat="1" ht="21.9" customHeight="1" x14ac:dyDescent="0.25">
      <c r="A14" s="166"/>
      <c r="B14" s="163" t="s">
        <v>458</v>
      </c>
      <c r="C14" s="163" t="s">
        <v>459</v>
      </c>
      <c r="D14" s="163"/>
      <c r="E14" s="168"/>
      <c r="F14" s="168"/>
      <c r="G14" s="168"/>
      <c r="H14" s="169"/>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c r="DO14" s="163"/>
      <c r="DP14" s="163"/>
      <c r="DQ14" s="163"/>
      <c r="DR14" s="163"/>
      <c r="DS14" s="163"/>
      <c r="DT14" s="163"/>
      <c r="DU14" s="163"/>
      <c r="DV14" s="163"/>
      <c r="DW14" s="163"/>
      <c r="DX14" s="163"/>
      <c r="DY14" s="163"/>
      <c r="DZ14" s="163"/>
      <c r="EA14" s="163"/>
      <c r="EB14" s="163"/>
      <c r="EC14" s="163"/>
      <c r="ED14" s="163"/>
      <c r="EE14" s="163"/>
      <c r="EF14" s="163"/>
      <c r="EG14" s="163"/>
      <c r="EH14" s="163"/>
      <c r="EI14" s="163"/>
      <c r="EJ14" s="163"/>
      <c r="EK14" s="163"/>
      <c r="EL14" s="163"/>
      <c r="EM14" s="163"/>
      <c r="EN14" s="163"/>
      <c r="EO14" s="163"/>
      <c r="EP14" s="163"/>
      <c r="EQ14" s="163"/>
      <c r="ER14" s="163"/>
      <c r="ES14" s="163"/>
      <c r="ET14" s="163"/>
      <c r="EU14" s="163"/>
      <c r="EV14" s="163"/>
      <c r="EW14" s="163"/>
      <c r="EX14" s="163"/>
      <c r="EY14" s="163"/>
      <c r="EZ14" s="163"/>
      <c r="FA14" s="163"/>
      <c r="FB14" s="163"/>
      <c r="FC14" s="163"/>
      <c r="FD14" s="163"/>
      <c r="FE14" s="163"/>
      <c r="FF14" s="163"/>
      <c r="FG14" s="163"/>
      <c r="FH14" s="163"/>
      <c r="FI14" s="163"/>
      <c r="FJ14" s="163"/>
      <c r="FK14" s="163"/>
      <c r="FL14" s="163"/>
      <c r="FM14" s="163"/>
      <c r="FN14" s="163"/>
      <c r="FO14" s="163"/>
      <c r="FP14" s="163"/>
      <c r="FQ14" s="163"/>
      <c r="FR14" s="163"/>
      <c r="FS14" s="163"/>
      <c r="FT14" s="163"/>
      <c r="FU14" s="163"/>
      <c r="FV14" s="163"/>
      <c r="FW14" s="163"/>
      <c r="FX14" s="163"/>
      <c r="FY14" s="163"/>
      <c r="FZ14" s="163"/>
      <c r="GA14" s="163"/>
      <c r="GB14" s="163"/>
      <c r="GC14" s="163"/>
      <c r="GD14" s="163"/>
      <c r="GE14" s="163"/>
      <c r="GF14" s="163"/>
      <c r="GG14" s="163"/>
      <c r="GH14" s="163"/>
      <c r="GI14" s="163"/>
      <c r="GJ14" s="163"/>
      <c r="GK14" s="163"/>
      <c r="GL14" s="163"/>
      <c r="GM14" s="163"/>
      <c r="GN14" s="163"/>
      <c r="GO14" s="163"/>
      <c r="GP14" s="163"/>
      <c r="GQ14" s="163"/>
      <c r="GR14" s="163"/>
      <c r="GS14" s="163"/>
      <c r="GT14" s="163"/>
      <c r="GU14" s="163"/>
      <c r="GV14" s="163"/>
      <c r="GW14" s="163"/>
      <c r="GX14" s="163"/>
      <c r="GY14" s="163"/>
      <c r="GZ14" s="163"/>
      <c r="HA14" s="163"/>
      <c r="HB14" s="163"/>
      <c r="HC14" s="163"/>
      <c r="HD14" s="163"/>
      <c r="HE14" s="163"/>
      <c r="HF14" s="163"/>
      <c r="HG14" s="163"/>
      <c r="HH14" s="163"/>
      <c r="HI14" s="163"/>
      <c r="HJ14" s="163"/>
      <c r="HK14" s="163"/>
      <c r="HL14" s="163"/>
      <c r="HM14" s="163"/>
      <c r="HN14" s="163"/>
      <c r="HO14" s="163"/>
      <c r="HP14" s="163"/>
      <c r="HQ14" s="163"/>
      <c r="HR14" s="163"/>
      <c r="HS14" s="163"/>
      <c r="HT14" s="163"/>
      <c r="HU14" s="163"/>
      <c r="HV14" s="163"/>
      <c r="HW14" s="163"/>
      <c r="HX14" s="163"/>
      <c r="HY14" s="163"/>
      <c r="HZ14" s="163"/>
      <c r="IA14" s="163"/>
      <c r="IB14" s="163"/>
      <c r="IC14" s="163"/>
      <c r="ID14" s="163"/>
      <c r="IE14" s="163"/>
      <c r="IF14" s="163"/>
      <c r="IG14" s="163"/>
      <c r="IH14" s="163"/>
      <c r="II14" s="163"/>
      <c r="IJ14" s="163"/>
      <c r="IK14" s="163"/>
      <c r="IL14" s="163"/>
      <c r="IM14" s="163"/>
      <c r="IN14" s="163"/>
      <c r="IO14" s="163"/>
      <c r="IP14" s="163"/>
      <c r="IQ14" s="163"/>
      <c r="IR14" s="163"/>
      <c r="IS14" s="163"/>
      <c r="IT14" s="163"/>
      <c r="IU14" s="163"/>
      <c r="IV14" s="163"/>
      <c r="IW14" s="163"/>
    </row>
    <row r="15" spans="1:257" s="34" customFormat="1" ht="21.9" customHeight="1" x14ac:dyDescent="0.25">
      <c r="A15" s="166"/>
      <c r="B15" s="163" t="s">
        <v>460</v>
      </c>
      <c r="C15" s="163" t="s">
        <v>461</v>
      </c>
      <c r="D15" s="163"/>
      <c r="E15" s="168"/>
      <c r="F15" s="168"/>
      <c r="G15" s="168"/>
      <c r="H15" s="169"/>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63"/>
      <c r="EF15" s="163"/>
      <c r="EG15" s="163"/>
      <c r="EH15" s="163"/>
      <c r="EI15" s="163"/>
      <c r="EJ15" s="163"/>
      <c r="EK15" s="163"/>
      <c r="EL15" s="163"/>
      <c r="EM15" s="163"/>
      <c r="EN15" s="163"/>
      <c r="EO15" s="163"/>
      <c r="EP15" s="163"/>
      <c r="EQ15" s="163"/>
      <c r="ER15" s="163"/>
      <c r="ES15" s="163"/>
      <c r="ET15" s="163"/>
      <c r="EU15" s="163"/>
      <c r="EV15" s="163"/>
      <c r="EW15" s="163"/>
      <c r="EX15" s="163"/>
      <c r="EY15" s="163"/>
      <c r="EZ15" s="163"/>
      <c r="FA15" s="163"/>
      <c r="FB15" s="163"/>
      <c r="FC15" s="163"/>
      <c r="FD15" s="163"/>
      <c r="FE15" s="163"/>
      <c r="FF15" s="163"/>
      <c r="FG15" s="163"/>
      <c r="FH15" s="163"/>
      <c r="FI15" s="163"/>
      <c r="FJ15" s="163"/>
      <c r="FK15" s="163"/>
      <c r="FL15" s="163"/>
      <c r="FM15" s="163"/>
      <c r="FN15" s="163"/>
      <c r="FO15" s="163"/>
      <c r="FP15" s="163"/>
      <c r="FQ15" s="163"/>
      <c r="FR15" s="163"/>
      <c r="FS15" s="163"/>
      <c r="FT15" s="163"/>
      <c r="FU15" s="163"/>
      <c r="FV15" s="163"/>
      <c r="FW15" s="163"/>
      <c r="FX15" s="163"/>
      <c r="FY15" s="163"/>
      <c r="FZ15" s="163"/>
      <c r="GA15" s="163"/>
      <c r="GB15" s="163"/>
      <c r="GC15" s="163"/>
      <c r="GD15" s="163"/>
      <c r="GE15" s="163"/>
      <c r="GF15" s="163"/>
      <c r="GG15" s="163"/>
      <c r="GH15" s="163"/>
      <c r="GI15" s="163"/>
      <c r="GJ15" s="163"/>
      <c r="GK15" s="163"/>
      <c r="GL15" s="163"/>
      <c r="GM15" s="163"/>
      <c r="GN15" s="163"/>
      <c r="GO15" s="163"/>
      <c r="GP15" s="163"/>
      <c r="GQ15" s="163"/>
      <c r="GR15" s="163"/>
      <c r="GS15" s="163"/>
      <c r="GT15" s="163"/>
      <c r="GU15" s="163"/>
      <c r="GV15" s="163"/>
      <c r="GW15" s="163"/>
      <c r="GX15" s="163"/>
      <c r="GY15" s="163"/>
      <c r="GZ15" s="163"/>
      <c r="HA15" s="163"/>
      <c r="HB15" s="163"/>
      <c r="HC15" s="163"/>
      <c r="HD15" s="163"/>
      <c r="HE15" s="163"/>
      <c r="HF15" s="163"/>
      <c r="HG15" s="163"/>
      <c r="HH15" s="163"/>
      <c r="HI15" s="163"/>
      <c r="HJ15" s="163"/>
      <c r="HK15" s="163"/>
      <c r="HL15" s="163"/>
      <c r="HM15" s="163"/>
      <c r="HN15" s="163"/>
      <c r="HO15" s="163"/>
      <c r="HP15" s="163"/>
      <c r="HQ15" s="163"/>
      <c r="HR15" s="163"/>
      <c r="HS15" s="163"/>
      <c r="HT15" s="163"/>
      <c r="HU15" s="163"/>
      <c r="HV15" s="163"/>
      <c r="HW15" s="163"/>
      <c r="HX15" s="163"/>
      <c r="HY15" s="163"/>
      <c r="HZ15" s="163"/>
      <c r="IA15" s="163"/>
      <c r="IB15" s="163"/>
      <c r="IC15" s="163"/>
      <c r="ID15" s="163"/>
      <c r="IE15" s="163"/>
      <c r="IF15" s="163"/>
      <c r="IG15" s="163"/>
      <c r="IH15" s="163"/>
      <c r="II15" s="163"/>
      <c r="IJ15" s="163"/>
      <c r="IK15" s="163"/>
      <c r="IL15" s="163"/>
      <c r="IM15" s="163"/>
      <c r="IN15" s="163"/>
      <c r="IO15" s="163"/>
      <c r="IP15" s="163"/>
      <c r="IQ15" s="163"/>
      <c r="IR15" s="163"/>
      <c r="IS15" s="163"/>
      <c r="IT15" s="163"/>
      <c r="IU15" s="163"/>
      <c r="IV15" s="163"/>
      <c r="IW15" s="163"/>
    </row>
    <row r="16" spans="1:257" s="34" customFormat="1" ht="21.9" customHeight="1" x14ac:dyDescent="0.25">
      <c r="A16" s="166"/>
      <c r="B16" s="163" t="s">
        <v>462</v>
      </c>
      <c r="C16" s="163" t="s">
        <v>463</v>
      </c>
      <c r="D16" s="163"/>
      <c r="E16" s="170"/>
      <c r="F16" s="170"/>
      <c r="G16" s="170"/>
      <c r="H16" s="169"/>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c r="DJ16" s="163"/>
      <c r="DK16" s="163"/>
      <c r="DL16" s="163"/>
      <c r="DM16" s="163"/>
      <c r="DN16" s="163"/>
      <c r="DO16" s="163"/>
      <c r="DP16" s="163"/>
      <c r="DQ16" s="163"/>
      <c r="DR16" s="163"/>
      <c r="DS16" s="163"/>
      <c r="DT16" s="163"/>
      <c r="DU16" s="163"/>
      <c r="DV16" s="163"/>
      <c r="DW16" s="163"/>
      <c r="DX16" s="163"/>
      <c r="DY16" s="163"/>
      <c r="DZ16" s="163"/>
      <c r="EA16" s="163"/>
      <c r="EB16" s="163"/>
      <c r="EC16" s="163"/>
      <c r="ED16" s="163"/>
      <c r="EE16" s="163"/>
      <c r="EF16" s="163"/>
      <c r="EG16" s="163"/>
      <c r="EH16" s="163"/>
      <c r="EI16" s="163"/>
      <c r="EJ16" s="163"/>
      <c r="EK16" s="163"/>
      <c r="EL16" s="163"/>
      <c r="EM16" s="163"/>
      <c r="EN16" s="163"/>
      <c r="EO16" s="163"/>
      <c r="EP16" s="163"/>
      <c r="EQ16" s="163"/>
      <c r="ER16" s="163"/>
      <c r="ES16" s="163"/>
      <c r="ET16" s="163"/>
      <c r="EU16" s="163"/>
      <c r="EV16" s="163"/>
      <c r="EW16" s="163"/>
      <c r="EX16" s="163"/>
      <c r="EY16" s="163"/>
      <c r="EZ16" s="163"/>
      <c r="FA16" s="163"/>
      <c r="FB16" s="163"/>
      <c r="FC16" s="163"/>
      <c r="FD16" s="163"/>
      <c r="FE16" s="163"/>
      <c r="FF16" s="163"/>
      <c r="FG16" s="163"/>
      <c r="FH16" s="163"/>
      <c r="FI16" s="163"/>
      <c r="FJ16" s="163"/>
      <c r="FK16" s="163"/>
      <c r="FL16" s="163"/>
      <c r="FM16" s="163"/>
      <c r="FN16" s="163"/>
      <c r="FO16" s="163"/>
      <c r="FP16" s="163"/>
      <c r="FQ16" s="163"/>
      <c r="FR16" s="163"/>
      <c r="FS16" s="163"/>
      <c r="FT16" s="163"/>
      <c r="FU16" s="163"/>
      <c r="FV16" s="163"/>
      <c r="FW16" s="163"/>
      <c r="FX16" s="163"/>
      <c r="FY16" s="163"/>
      <c r="FZ16" s="163"/>
      <c r="GA16" s="163"/>
      <c r="GB16" s="163"/>
      <c r="GC16" s="163"/>
      <c r="GD16" s="163"/>
      <c r="GE16" s="163"/>
      <c r="GF16" s="163"/>
      <c r="GG16" s="163"/>
      <c r="GH16" s="163"/>
      <c r="GI16" s="163"/>
      <c r="GJ16" s="163"/>
      <c r="GK16" s="163"/>
      <c r="GL16" s="163"/>
      <c r="GM16" s="163"/>
      <c r="GN16" s="163"/>
      <c r="GO16" s="163"/>
      <c r="GP16" s="163"/>
      <c r="GQ16" s="163"/>
      <c r="GR16" s="163"/>
      <c r="GS16" s="163"/>
      <c r="GT16" s="163"/>
      <c r="GU16" s="163"/>
      <c r="GV16" s="163"/>
      <c r="GW16" s="163"/>
      <c r="GX16" s="163"/>
      <c r="GY16" s="163"/>
      <c r="GZ16" s="163"/>
      <c r="HA16" s="163"/>
      <c r="HB16" s="163"/>
      <c r="HC16" s="163"/>
      <c r="HD16" s="163"/>
      <c r="HE16" s="163"/>
      <c r="HF16" s="163"/>
      <c r="HG16" s="163"/>
      <c r="HH16" s="163"/>
      <c r="HI16" s="163"/>
      <c r="HJ16" s="163"/>
      <c r="HK16" s="163"/>
      <c r="HL16" s="163"/>
      <c r="HM16" s="163"/>
      <c r="HN16" s="163"/>
      <c r="HO16" s="163"/>
      <c r="HP16" s="163"/>
      <c r="HQ16" s="163"/>
      <c r="HR16" s="163"/>
      <c r="HS16" s="163"/>
      <c r="HT16" s="163"/>
      <c r="HU16" s="163"/>
      <c r="HV16" s="163"/>
      <c r="HW16" s="163"/>
      <c r="HX16" s="163"/>
      <c r="HY16" s="163"/>
      <c r="HZ16" s="163"/>
      <c r="IA16" s="163"/>
      <c r="IB16" s="163"/>
      <c r="IC16" s="163"/>
      <c r="ID16" s="163"/>
      <c r="IE16" s="163"/>
      <c r="IF16" s="163"/>
      <c r="IG16" s="163"/>
      <c r="IH16" s="163"/>
      <c r="II16" s="163"/>
      <c r="IJ16" s="163"/>
      <c r="IK16" s="163"/>
      <c r="IL16" s="163"/>
      <c r="IM16" s="163"/>
      <c r="IN16" s="163"/>
      <c r="IO16" s="163"/>
      <c r="IP16" s="163"/>
      <c r="IQ16" s="163"/>
      <c r="IR16" s="163"/>
      <c r="IS16" s="163"/>
      <c r="IT16" s="163"/>
      <c r="IU16" s="163"/>
      <c r="IV16" s="163"/>
      <c r="IW16" s="163"/>
    </row>
    <row r="17" spans="1:257" s="34" customFormat="1" ht="21.9" customHeight="1" x14ac:dyDescent="0.25">
      <c r="A17" s="166"/>
      <c r="B17" s="163"/>
      <c r="C17" s="163"/>
      <c r="D17" s="163"/>
      <c r="E17" s="163"/>
      <c r="F17" s="163"/>
      <c r="G17" s="163"/>
      <c r="H17" s="169"/>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63"/>
      <c r="CO17" s="163"/>
      <c r="CP17" s="163"/>
      <c r="CQ17" s="163"/>
      <c r="CR17" s="163"/>
      <c r="CS17" s="163"/>
      <c r="CT17" s="163"/>
      <c r="CU17" s="163"/>
      <c r="CV17" s="163"/>
      <c r="CW17" s="163"/>
      <c r="CX17" s="163"/>
      <c r="CY17" s="163"/>
      <c r="CZ17" s="163"/>
      <c r="DA17" s="163"/>
      <c r="DB17" s="163"/>
      <c r="DC17" s="163"/>
      <c r="DD17" s="163"/>
      <c r="DE17" s="163"/>
      <c r="DF17" s="163"/>
      <c r="DG17" s="163"/>
      <c r="DH17" s="163"/>
      <c r="DI17" s="163"/>
      <c r="DJ17" s="163"/>
      <c r="DK17" s="163"/>
      <c r="DL17" s="163"/>
      <c r="DM17" s="163"/>
      <c r="DN17" s="163"/>
      <c r="DO17" s="163"/>
      <c r="DP17" s="163"/>
      <c r="DQ17" s="163"/>
      <c r="DR17" s="163"/>
      <c r="DS17" s="163"/>
      <c r="DT17" s="163"/>
      <c r="DU17" s="163"/>
      <c r="DV17" s="163"/>
      <c r="DW17" s="163"/>
      <c r="DX17" s="163"/>
      <c r="DY17" s="163"/>
      <c r="DZ17" s="163"/>
      <c r="EA17" s="163"/>
      <c r="EB17" s="163"/>
      <c r="EC17" s="163"/>
      <c r="ED17" s="163"/>
      <c r="EE17" s="163"/>
      <c r="EF17" s="163"/>
      <c r="EG17" s="163"/>
      <c r="EH17" s="163"/>
      <c r="EI17" s="163"/>
      <c r="EJ17" s="163"/>
      <c r="EK17" s="163"/>
      <c r="EL17" s="163"/>
      <c r="EM17" s="163"/>
      <c r="EN17" s="163"/>
      <c r="EO17" s="163"/>
      <c r="EP17" s="163"/>
      <c r="EQ17" s="163"/>
      <c r="ER17" s="163"/>
      <c r="ES17" s="163"/>
      <c r="ET17" s="163"/>
      <c r="EU17" s="163"/>
      <c r="EV17" s="163"/>
      <c r="EW17" s="163"/>
      <c r="EX17" s="163"/>
      <c r="EY17" s="163"/>
      <c r="EZ17" s="163"/>
      <c r="FA17" s="163"/>
      <c r="FB17" s="163"/>
      <c r="FC17" s="163"/>
      <c r="FD17" s="163"/>
      <c r="FE17" s="163"/>
      <c r="FF17" s="163"/>
      <c r="FG17" s="163"/>
      <c r="FH17" s="163"/>
      <c r="FI17" s="163"/>
      <c r="FJ17" s="163"/>
      <c r="FK17" s="163"/>
      <c r="FL17" s="163"/>
      <c r="FM17" s="163"/>
      <c r="FN17" s="163"/>
      <c r="FO17" s="163"/>
      <c r="FP17" s="163"/>
      <c r="FQ17" s="163"/>
      <c r="FR17" s="163"/>
      <c r="FS17" s="163"/>
      <c r="FT17" s="163"/>
      <c r="FU17" s="163"/>
      <c r="FV17" s="163"/>
      <c r="FW17" s="163"/>
      <c r="FX17" s="163"/>
      <c r="FY17" s="163"/>
      <c r="FZ17" s="163"/>
      <c r="GA17" s="163"/>
      <c r="GB17" s="163"/>
      <c r="GC17" s="163"/>
      <c r="GD17" s="163"/>
      <c r="GE17" s="163"/>
      <c r="GF17" s="163"/>
      <c r="GG17" s="163"/>
      <c r="GH17" s="163"/>
      <c r="GI17" s="163"/>
      <c r="GJ17" s="163"/>
      <c r="GK17" s="163"/>
      <c r="GL17" s="163"/>
      <c r="GM17" s="163"/>
      <c r="GN17" s="163"/>
      <c r="GO17" s="163"/>
      <c r="GP17" s="163"/>
      <c r="GQ17" s="163"/>
      <c r="GR17" s="163"/>
      <c r="GS17" s="163"/>
      <c r="GT17" s="163"/>
      <c r="GU17" s="163"/>
      <c r="GV17" s="163"/>
      <c r="GW17" s="163"/>
      <c r="GX17" s="163"/>
      <c r="GY17" s="163"/>
      <c r="GZ17" s="163"/>
      <c r="HA17" s="163"/>
      <c r="HB17" s="163"/>
      <c r="HC17" s="163"/>
      <c r="HD17" s="163"/>
      <c r="HE17" s="163"/>
      <c r="HF17" s="163"/>
      <c r="HG17" s="163"/>
      <c r="HH17" s="163"/>
      <c r="HI17" s="163"/>
      <c r="HJ17" s="163"/>
      <c r="HK17" s="163"/>
      <c r="HL17" s="163"/>
      <c r="HM17" s="163"/>
      <c r="HN17" s="163"/>
      <c r="HO17" s="163"/>
      <c r="HP17" s="163"/>
      <c r="HQ17" s="163"/>
      <c r="HR17" s="163"/>
      <c r="HS17" s="163"/>
      <c r="HT17" s="163"/>
      <c r="HU17" s="163"/>
      <c r="HV17" s="163"/>
      <c r="HW17" s="163"/>
      <c r="HX17" s="163"/>
      <c r="HY17" s="163"/>
      <c r="HZ17" s="163"/>
      <c r="IA17" s="163"/>
      <c r="IB17" s="163"/>
      <c r="IC17" s="163"/>
      <c r="ID17" s="163"/>
      <c r="IE17" s="163"/>
      <c r="IF17" s="163"/>
      <c r="IG17" s="163"/>
      <c r="IH17" s="163"/>
      <c r="II17" s="163"/>
      <c r="IJ17" s="163"/>
      <c r="IK17" s="163"/>
      <c r="IL17" s="163"/>
      <c r="IM17" s="163"/>
      <c r="IN17" s="163"/>
      <c r="IO17" s="163"/>
      <c r="IP17" s="163"/>
      <c r="IQ17" s="163"/>
      <c r="IR17" s="163"/>
      <c r="IS17" s="163"/>
      <c r="IT17" s="163"/>
      <c r="IU17" s="163"/>
      <c r="IV17" s="163"/>
      <c r="IW17" s="163"/>
    </row>
    <row r="18" spans="1:257" s="34" customFormat="1" ht="21.9" customHeight="1" x14ac:dyDescent="0.25">
      <c r="A18" s="166" t="s">
        <v>464</v>
      </c>
      <c r="B18" s="163"/>
      <c r="C18" s="163"/>
      <c r="D18" s="163"/>
      <c r="E18" s="163"/>
      <c r="F18" s="163"/>
      <c r="G18" s="163"/>
      <c r="H18" s="169"/>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163"/>
      <c r="CO18" s="163"/>
      <c r="CP18" s="163"/>
      <c r="CQ18" s="163"/>
      <c r="CR18" s="163"/>
      <c r="CS18" s="163"/>
      <c r="CT18" s="163"/>
      <c r="CU18" s="163"/>
      <c r="CV18" s="163"/>
      <c r="CW18" s="163"/>
      <c r="CX18" s="163"/>
      <c r="CY18" s="163"/>
      <c r="CZ18" s="163"/>
      <c r="DA18" s="163"/>
      <c r="DB18" s="163"/>
      <c r="DC18" s="163"/>
      <c r="DD18" s="163"/>
      <c r="DE18" s="163"/>
      <c r="DF18" s="163"/>
      <c r="DG18" s="163"/>
      <c r="DH18" s="163"/>
      <c r="DI18" s="163"/>
      <c r="DJ18" s="163"/>
      <c r="DK18" s="163"/>
      <c r="DL18" s="163"/>
      <c r="DM18" s="163"/>
      <c r="DN18" s="163"/>
      <c r="DO18" s="163"/>
      <c r="DP18" s="163"/>
      <c r="DQ18" s="163"/>
      <c r="DR18" s="163"/>
      <c r="DS18" s="163"/>
      <c r="DT18" s="163"/>
      <c r="DU18" s="163"/>
      <c r="DV18" s="163"/>
      <c r="DW18" s="163"/>
      <c r="DX18" s="163"/>
      <c r="DY18" s="163"/>
      <c r="DZ18" s="163"/>
      <c r="EA18" s="163"/>
      <c r="EB18" s="163"/>
      <c r="EC18" s="163"/>
      <c r="ED18" s="163"/>
      <c r="EE18" s="163"/>
      <c r="EF18" s="163"/>
      <c r="EG18" s="163"/>
      <c r="EH18" s="163"/>
      <c r="EI18" s="163"/>
      <c r="EJ18" s="163"/>
      <c r="EK18" s="163"/>
      <c r="EL18" s="163"/>
      <c r="EM18" s="163"/>
      <c r="EN18" s="163"/>
      <c r="EO18" s="163"/>
      <c r="EP18" s="163"/>
      <c r="EQ18" s="163"/>
      <c r="ER18" s="163"/>
      <c r="ES18" s="163"/>
      <c r="ET18" s="163"/>
      <c r="EU18" s="163"/>
      <c r="EV18" s="163"/>
      <c r="EW18" s="163"/>
      <c r="EX18" s="163"/>
      <c r="EY18" s="163"/>
      <c r="EZ18" s="163"/>
      <c r="FA18" s="163"/>
      <c r="FB18" s="163"/>
      <c r="FC18" s="163"/>
      <c r="FD18" s="163"/>
      <c r="FE18" s="163"/>
      <c r="FF18" s="163"/>
      <c r="FG18" s="163"/>
      <c r="FH18" s="163"/>
      <c r="FI18" s="163"/>
      <c r="FJ18" s="163"/>
      <c r="FK18" s="163"/>
      <c r="FL18" s="163"/>
      <c r="FM18" s="163"/>
      <c r="FN18" s="163"/>
      <c r="FO18" s="163"/>
      <c r="FP18" s="163"/>
      <c r="FQ18" s="163"/>
      <c r="FR18" s="163"/>
      <c r="FS18" s="163"/>
      <c r="FT18" s="163"/>
      <c r="FU18" s="163"/>
      <c r="FV18" s="163"/>
      <c r="FW18" s="163"/>
      <c r="FX18" s="163"/>
      <c r="FY18" s="163"/>
      <c r="FZ18" s="163"/>
      <c r="GA18" s="163"/>
      <c r="GB18" s="163"/>
      <c r="GC18" s="163"/>
      <c r="GD18" s="163"/>
      <c r="GE18" s="163"/>
      <c r="GF18" s="163"/>
      <c r="GG18" s="163"/>
      <c r="GH18" s="163"/>
      <c r="GI18" s="163"/>
      <c r="GJ18" s="163"/>
      <c r="GK18" s="163"/>
      <c r="GL18" s="163"/>
      <c r="GM18" s="163"/>
      <c r="GN18" s="163"/>
      <c r="GO18" s="163"/>
      <c r="GP18" s="163"/>
      <c r="GQ18" s="163"/>
      <c r="GR18" s="163"/>
      <c r="GS18" s="163"/>
      <c r="GT18" s="163"/>
      <c r="GU18" s="163"/>
      <c r="GV18" s="163"/>
      <c r="GW18" s="163"/>
      <c r="GX18" s="163"/>
      <c r="GY18" s="163"/>
      <c r="GZ18" s="163"/>
      <c r="HA18" s="163"/>
      <c r="HB18" s="163"/>
      <c r="HC18" s="163"/>
      <c r="HD18" s="163"/>
      <c r="HE18" s="163"/>
      <c r="HF18" s="163"/>
      <c r="HG18" s="163"/>
      <c r="HH18" s="163"/>
      <c r="HI18" s="163"/>
      <c r="HJ18" s="163"/>
      <c r="HK18" s="163"/>
      <c r="HL18" s="163"/>
      <c r="HM18" s="163"/>
      <c r="HN18" s="163"/>
      <c r="HO18" s="163"/>
      <c r="HP18" s="163"/>
      <c r="HQ18" s="163"/>
      <c r="HR18" s="163"/>
      <c r="HS18" s="163"/>
      <c r="HT18" s="163"/>
      <c r="HU18" s="163"/>
      <c r="HV18" s="163"/>
      <c r="HW18" s="163"/>
      <c r="HX18" s="163"/>
      <c r="HY18" s="163"/>
      <c r="HZ18" s="163"/>
      <c r="IA18" s="163"/>
      <c r="IB18" s="163"/>
      <c r="IC18" s="163"/>
      <c r="ID18" s="163"/>
      <c r="IE18" s="163"/>
      <c r="IF18" s="163"/>
      <c r="IG18" s="163"/>
      <c r="IH18" s="163"/>
      <c r="II18" s="163"/>
      <c r="IJ18" s="163"/>
      <c r="IK18" s="163"/>
      <c r="IL18" s="163"/>
      <c r="IM18" s="163"/>
      <c r="IN18" s="163"/>
      <c r="IO18" s="163"/>
      <c r="IP18" s="163"/>
      <c r="IQ18" s="163"/>
      <c r="IR18" s="163"/>
      <c r="IS18" s="163"/>
      <c r="IT18" s="163"/>
      <c r="IU18" s="163"/>
      <c r="IV18" s="163"/>
      <c r="IW18" s="163"/>
    </row>
    <row r="19" spans="1:257" s="34" customFormat="1" ht="21.9" customHeight="1" x14ac:dyDescent="0.25">
      <c r="A19" s="166"/>
      <c r="B19" s="163" t="s">
        <v>465</v>
      </c>
      <c r="C19" s="163" t="s">
        <v>466</v>
      </c>
      <c r="D19" s="163"/>
      <c r="E19" s="171"/>
      <c r="F19" s="171"/>
      <c r="G19" s="171"/>
      <c r="H19" s="169"/>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163"/>
      <c r="CU19" s="163"/>
      <c r="CV19" s="163"/>
      <c r="CW19" s="163"/>
      <c r="CX19" s="163"/>
      <c r="CY19" s="163"/>
      <c r="CZ19" s="163"/>
      <c r="DA19" s="163"/>
      <c r="DB19" s="163"/>
      <c r="DC19" s="163"/>
      <c r="DD19" s="163"/>
      <c r="DE19" s="163"/>
      <c r="DF19" s="163"/>
      <c r="DG19" s="163"/>
      <c r="DH19" s="163"/>
      <c r="DI19" s="163"/>
      <c r="DJ19" s="163"/>
      <c r="DK19" s="163"/>
      <c r="DL19" s="163"/>
      <c r="DM19" s="163"/>
      <c r="DN19" s="163"/>
      <c r="DO19" s="163"/>
      <c r="DP19" s="163"/>
      <c r="DQ19" s="163"/>
      <c r="DR19" s="163"/>
      <c r="DS19" s="163"/>
      <c r="DT19" s="163"/>
      <c r="DU19" s="163"/>
      <c r="DV19" s="163"/>
      <c r="DW19" s="163"/>
      <c r="DX19" s="163"/>
      <c r="DY19" s="163"/>
      <c r="DZ19" s="163"/>
      <c r="EA19" s="163"/>
      <c r="EB19" s="163"/>
      <c r="EC19" s="163"/>
      <c r="ED19" s="163"/>
      <c r="EE19" s="163"/>
      <c r="EF19" s="163"/>
      <c r="EG19" s="163"/>
      <c r="EH19" s="163"/>
      <c r="EI19" s="163"/>
      <c r="EJ19" s="163"/>
      <c r="EK19" s="163"/>
      <c r="EL19" s="163"/>
      <c r="EM19" s="163"/>
      <c r="EN19" s="163"/>
      <c r="EO19" s="163"/>
      <c r="EP19" s="163"/>
      <c r="EQ19" s="163"/>
      <c r="ER19" s="163"/>
      <c r="ES19" s="163"/>
      <c r="ET19" s="163"/>
      <c r="EU19" s="163"/>
      <c r="EV19" s="163"/>
      <c r="EW19" s="163"/>
      <c r="EX19" s="163"/>
      <c r="EY19" s="163"/>
      <c r="EZ19" s="163"/>
      <c r="FA19" s="163"/>
      <c r="FB19" s="163"/>
      <c r="FC19" s="163"/>
      <c r="FD19" s="163"/>
      <c r="FE19" s="163"/>
      <c r="FF19" s="163"/>
      <c r="FG19" s="163"/>
      <c r="FH19" s="163"/>
      <c r="FI19" s="163"/>
      <c r="FJ19" s="163"/>
      <c r="FK19" s="163"/>
      <c r="FL19" s="163"/>
      <c r="FM19" s="163"/>
      <c r="FN19" s="163"/>
      <c r="FO19" s="163"/>
      <c r="FP19" s="163"/>
      <c r="FQ19" s="163"/>
      <c r="FR19" s="163"/>
      <c r="FS19" s="163"/>
      <c r="FT19" s="163"/>
      <c r="FU19" s="163"/>
      <c r="FV19" s="163"/>
      <c r="FW19" s="163"/>
      <c r="FX19" s="163"/>
      <c r="FY19" s="163"/>
      <c r="FZ19" s="163"/>
      <c r="GA19" s="163"/>
      <c r="GB19" s="163"/>
      <c r="GC19" s="163"/>
      <c r="GD19" s="163"/>
      <c r="GE19" s="163"/>
      <c r="GF19" s="163"/>
      <c r="GG19" s="163"/>
      <c r="GH19" s="163"/>
      <c r="GI19" s="163"/>
      <c r="GJ19" s="163"/>
      <c r="GK19" s="163"/>
      <c r="GL19" s="163"/>
      <c r="GM19" s="163"/>
      <c r="GN19" s="163"/>
      <c r="GO19" s="163"/>
      <c r="GP19" s="163"/>
      <c r="GQ19" s="163"/>
      <c r="GR19" s="163"/>
      <c r="GS19" s="163"/>
      <c r="GT19" s="163"/>
      <c r="GU19" s="163"/>
      <c r="GV19" s="163"/>
      <c r="GW19" s="163"/>
      <c r="GX19" s="163"/>
      <c r="GY19" s="163"/>
      <c r="GZ19" s="163"/>
      <c r="HA19" s="163"/>
      <c r="HB19" s="163"/>
      <c r="HC19" s="163"/>
      <c r="HD19" s="163"/>
      <c r="HE19" s="163"/>
      <c r="HF19" s="163"/>
      <c r="HG19" s="163"/>
      <c r="HH19" s="163"/>
      <c r="HI19" s="163"/>
      <c r="HJ19" s="163"/>
      <c r="HK19" s="163"/>
      <c r="HL19" s="163"/>
      <c r="HM19" s="163"/>
      <c r="HN19" s="163"/>
      <c r="HO19" s="163"/>
      <c r="HP19" s="163"/>
      <c r="HQ19" s="163"/>
      <c r="HR19" s="163"/>
      <c r="HS19" s="163"/>
      <c r="HT19" s="163"/>
      <c r="HU19" s="163"/>
      <c r="HV19" s="163"/>
      <c r="HW19" s="163"/>
      <c r="HX19" s="163"/>
      <c r="HY19" s="163"/>
      <c r="HZ19" s="163"/>
      <c r="IA19" s="163"/>
      <c r="IB19" s="163"/>
      <c r="IC19" s="163"/>
      <c r="ID19" s="163"/>
      <c r="IE19" s="163"/>
      <c r="IF19" s="163"/>
      <c r="IG19" s="163"/>
      <c r="IH19" s="163"/>
      <c r="II19" s="163"/>
      <c r="IJ19" s="163"/>
      <c r="IK19" s="163"/>
      <c r="IL19" s="163"/>
      <c r="IM19" s="163"/>
      <c r="IN19" s="163"/>
      <c r="IO19" s="163"/>
      <c r="IP19" s="163"/>
      <c r="IQ19" s="163"/>
      <c r="IR19" s="163"/>
      <c r="IS19" s="163"/>
      <c r="IT19" s="163"/>
      <c r="IU19" s="163"/>
      <c r="IV19" s="163"/>
      <c r="IW19" s="163"/>
    </row>
    <row r="20" spans="1:257" s="34" customFormat="1" ht="21.9" customHeight="1" x14ac:dyDescent="0.25">
      <c r="A20" s="166"/>
      <c r="B20" s="163" t="s">
        <v>467</v>
      </c>
      <c r="C20" s="163" t="s">
        <v>468</v>
      </c>
      <c r="D20" s="163"/>
      <c r="E20" s="171"/>
      <c r="F20" s="171"/>
      <c r="G20" s="172"/>
      <c r="H20" s="169"/>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163"/>
      <c r="CO20" s="163"/>
      <c r="CP20" s="163"/>
      <c r="CQ20" s="163"/>
      <c r="CR20" s="163"/>
      <c r="CS20" s="163"/>
      <c r="CT20" s="163"/>
      <c r="CU20" s="163"/>
      <c r="CV20" s="163"/>
      <c r="CW20" s="163"/>
      <c r="CX20" s="163"/>
      <c r="CY20" s="163"/>
      <c r="CZ20" s="163"/>
      <c r="DA20" s="163"/>
      <c r="DB20" s="163"/>
      <c r="DC20" s="163"/>
      <c r="DD20" s="163"/>
      <c r="DE20" s="163"/>
      <c r="DF20" s="163"/>
      <c r="DG20" s="163"/>
      <c r="DH20" s="163"/>
      <c r="DI20" s="163"/>
      <c r="DJ20" s="163"/>
      <c r="DK20" s="163"/>
      <c r="DL20" s="163"/>
      <c r="DM20" s="163"/>
      <c r="DN20" s="163"/>
      <c r="DO20" s="163"/>
      <c r="DP20" s="163"/>
      <c r="DQ20" s="163"/>
      <c r="DR20" s="163"/>
      <c r="DS20" s="163"/>
      <c r="DT20" s="163"/>
      <c r="DU20" s="163"/>
      <c r="DV20" s="163"/>
      <c r="DW20" s="163"/>
      <c r="DX20" s="163"/>
      <c r="DY20" s="163"/>
      <c r="DZ20" s="163"/>
      <c r="EA20" s="163"/>
      <c r="EB20" s="163"/>
      <c r="EC20" s="163"/>
      <c r="ED20" s="163"/>
      <c r="EE20" s="163"/>
      <c r="EF20" s="163"/>
      <c r="EG20" s="163"/>
      <c r="EH20" s="163"/>
      <c r="EI20" s="163"/>
      <c r="EJ20" s="163"/>
      <c r="EK20" s="163"/>
      <c r="EL20" s="163"/>
      <c r="EM20" s="163"/>
      <c r="EN20" s="163"/>
      <c r="EO20" s="163"/>
      <c r="EP20" s="163"/>
      <c r="EQ20" s="163"/>
      <c r="ER20" s="163"/>
      <c r="ES20" s="163"/>
      <c r="ET20" s="163"/>
      <c r="EU20" s="163"/>
      <c r="EV20" s="163"/>
      <c r="EW20" s="163"/>
      <c r="EX20" s="163"/>
      <c r="EY20" s="163"/>
      <c r="EZ20" s="163"/>
      <c r="FA20" s="163"/>
      <c r="FB20" s="163"/>
      <c r="FC20" s="163"/>
      <c r="FD20" s="163"/>
      <c r="FE20" s="163"/>
      <c r="FF20" s="163"/>
      <c r="FG20" s="163"/>
      <c r="FH20" s="163"/>
      <c r="FI20" s="163"/>
      <c r="FJ20" s="163"/>
      <c r="FK20" s="163"/>
      <c r="FL20" s="163"/>
      <c r="FM20" s="163"/>
      <c r="FN20" s="163"/>
      <c r="FO20" s="163"/>
      <c r="FP20" s="163"/>
      <c r="FQ20" s="163"/>
      <c r="FR20" s="163"/>
      <c r="FS20" s="163"/>
      <c r="FT20" s="163"/>
      <c r="FU20" s="163"/>
      <c r="FV20" s="163"/>
      <c r="FW20" s="163"/>
      <c r="FX20" s="163"/>
      <c r="FY20" s="163"/>
      <c r="FZ20" s="163"/>
      <c r="GA20" s="163"/>
      <c r="GB20" s="163"/>
      <c r="GC20" s="163"/>
      <c r="GD20" s="163"/>
      <c r="GE20" s="163"/>
      <c r="GF20" s="163"/>
      <c r="GG20" s="163"/>
      <c r="GH20" s="163"/>
      <c r="GI20" s="163"/>
      <c r="GJ20" s="163"/>
      <c r="GK20" s="163"/>
      <c r="GL20" s="163"/>
      <c r="GM20" s="163"/>
      <c r="GN20" s="163"/>
      <c r="GO20" s="163"/>
      <c r="GP20" s="163"/>
      <c r="GQ20" s="163"/>
      <c r="GR20" s="163"/>
      <c r="GS20" s="163"/>
      <c r="GT20" s="163"/>
      <c r="GU20" s="163"/>
      <c r="GV20" s="163"/>
      <c r="GW20" s="163"/>
      <c r="GX20" s="163"/>
      <c r="GY20" s="163"/>
      <c r="GZ20" s="163"/>
      <c r="HA20" s="163"/>
      <c r="HB20" s="163"/>
      <c r="HC20" s="163"/>
      <c r="HD20" s="163"/>
      <c r="HE20" s="163"/>
      <c r="HF20" s="163"/>
      <c r="HG20" s="163"/>
      <c r="HH20" s="163"/>
      <c r="HI20" s="163"/>
      <c r="HJ20" s="163"/>
      <c r="HK20" s="163"/>
      <c r="HL20" s="163"/>
      <c r="HM20" s="163"/>
      <c r="HN20" s="163"/>
      <c r="HO20" s="163"/>
      <c r="HP20" s="163"/>
      <c r="HQ20" s="163"/>
      <c r="HR20" s="163"/>
      <c r="HS20" s="163"/>
      <c r="HT20" s="163"/>
      <c r="HU20" s="163"/>
      <c r="HV20" s="163"/>
      <c r="HW20" s="163"/>
      <c r="HX20" s="163"/>
      <c r="HY20" s="163"/>
      <c r="HZ20" s="163"/>
      <c r="IA20" s="163"/>
      <c r="IB20" s="163"/>
      <c r="IC20" s="163"/>
      <c r="ID20" s="163"/>
      <c r="IE20" s="163"/>
      <c r="IF20" s="163"/>
      <c r="IG20" s="163"/>
      <c r="IH20" s="163"/>
      <c r="II20" s="163"/>
      <c r="IJ20" s="163"/>
      <c r="IK20" s="163"/>
      <c r="IL20" s="163"/>
      <c r="IM20" s="163"/>
      <c r="IN20" s="163"/>
      <c r="IO20" s="163"/>
      <c r="IP20" s="163"/>
      <c r="IQ20" s="163"/>
      <c r="IR20" s="163"/>
      <c r="IS20" s="163"/>
      <c r="IT20" s="163"/>
      <c r="IU20" s="163"/>
      <c r="IV20" s="163"/>
      <c r="IW20" s="163"/>
    </row>
    <row r="21" spans="1:257" s="34" customFormat="1" ht="21.9" customHeight="1" x14ac:dyDescent="0.25">
      <c r="A21" s="166"/>
      <c r="B21" s="163" t="s">
        <v>469</v>
      </c>
      <c r="C21" s="163" t="s">
        <v>23</v>
      </c>
      <c r="D21" s="163"/>
      <c r="E21" s="173"/>
      <c r="F21" s="173"/>
      <c r="G21" s="173"/>
      <c r="H21" s="169"/>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163"/>
      <c r="CO21" s="163"/>
      <c r="CP21" s="163"/>
      <c r="CQ21" s="163"/>
      <c r="CR21" s="163"/>
      <c r="CS21" s="163"/>
      <c r="CT21" s="163"/>
      <c r="CU21" s="163"/>
      <c r="CV21" s="163"/>
      <c r="CW21" s="163"/>
      <c r="CX21" s="163"/>
      <c r="CY21" s="163"/>
      <c r="CZ21" s="163"/>
      <c r="DA21" s="163"/>
      <c r="DB21" s="163"/>
      <c r="DC21" s="163"/>
      <c r="DD21" s="163"/>
      <c r="DE21" s="163"/>
      <c r="DF21" s="163"/>
      <c r="DG21" s="163"/>
      <c r="DH21" s="163"/>
      <c r="DI21" s="163"/>
      <c r="DJ21" s="163"/>
      <c r="DK21" s="163"/>
      <c r="DL21" s="163"/>
      <c r="DM21" s="163"/>
      <c r="DN21" s="163"/>
      <c r="DO21" s="163"/>
      <c r="DP21" s="163"/>
      <c r="DQ21" s="163"/>
      <c r="DR21" s="163"/>
      <c r="DS21" s="163"/>
      <c r="DT21" s="163"/>
      <c r="DU21" s="163"/>
      <c r="DV21" s="163"/>
      <c r="DW21" s="163"/>
      <c r="DX21" s="163"/>
      <c r="DY21" s="163"/>
      <c r="DZ21" s="163"/>
      <c r="EA21" s="163"/>
      <c r="EB21" s="163"/>
      <c r="EC21" s="163"/>
      <c r="ED21" s="163"/>
      <c r="EE21" s="163"/>
      <c r="EF21" s="163"/>
      <c r="EG21" s="163"/>
      <c r="EH21" s="163"/>
      <c r="EI21" s="163"/>
      <c r="EJ21" s="163"/>
      <c r="EK21" s="163"/>
      <c r="EL21" s="163"/>
      <c r="EM21" s="163"/>
      <c r="EN21" s="163"/>
      <c r="EO21" s="163"/>
      <c r="EP21" s="163"/>
      <c r="EQ21" s="163"/>
      <c r="ER21" s="163"/>
      <c r="ES21" s="163"/>
      <c r="ET21" s="163"/>
      <c r="EU21" s="163"/>
      <c r="EV21" s="163"/>
      <c r="EW21" s="163"/>
      <c r="EX21" s="163"/>
      <c r="EY21" s="163"/>
      <c r="EZ21" s="163"/>
      <c r="FA21" s="163"/>
      <c r="FB21" s="163"/>
      <c r="FC21" s="163"/>
      <c r="FD21" s="163"/>
      <c r="FE21" s="163"/>
      <c r="FF21" s="163"/>
      <c r="FG21" s="163"/>
      <c r="FH21" s="163"/>
      <c r="FI21" s="163"/>
      <c r="FJ21" s="163"/>
      <c r="FK21" s="163"/>
      <c r="FL21" s="163"/>
      <c r="FM21" s="163"/>
      <c r="FN21" s="163"/>
      <c r="FO21" s="163"/>
      <c r="FP21" s="163"/>
      <c r="FQ21" s="163"/>
      <c r="FR21" s="163"/>
      <c r="FS21" s="163"/>
      <c r="FT21" s="163"/>
      <c r="FU21" s="163"/>
      <c r="FV21" s="163"/>
      <c r="FW21" s="163"/>
      <c r="FX21" s="163"/>
      <c r="FY21" s="163"/>
      <c r="FZ21" s="163"/>
      <c r="GA21" s="163"/>
      <c r="GB21" s="163"/>
      <c r="GC21" s="163"/>
      <c r="GD21" s="163"/>
      <c r="GE21" s="163"/>
      <c r="GF21" s="163"/>
      <c r="GG21" s="163"/>
      <c r="GH21" s="163"/>
      <c r="GI21" s="163"/>
      <c r="GJ21" s="163"/>
      <c r="GK21" s="163"/>
      <c r="GL21" s="163"/>
      <c r="GM21" s="163"/>
      <c r="GN21" s="163"/>
      <c r="GO21" s="163"/>
      <c r="GP21" s="163"/>
      <c r="GQ21" s="163"/>
      <c r="GR21" s="163"/>
      <c r="GS21" s="163"/>
      <c r="GT21" s="163"/>
      <c r="GU21" s="163"/>
      <c r="GV21" s="163"/>
      <c r="GW21" s="163"/>
      <c r="GX21" s="163"/>
      <c r="GY21" s="163"/>
      <c r="GZ21" s="163"/>
      <c r="HA21" s="163"/>
      <c r="HB21" s="163"/>
      <c r="HC21" s="163"/>
      <c r="HD21" s="163"/>
      <c r="HE21" s="163"/>
      <c r="HF21" s="163"/>
      <c r="HG21" s="163"/>
      <c r="HH21" s="163"/>
      <c r="HI21" s="163"/>
      <c r="HJ21" s="163"/>
      <c r="HK21" s="163"/>
      <c r="HL21" s="163"/>
      <c r="HM21" s="163"/>
      <c r="HN21" s="163"/>
      <c r="HO21" s="163"/>
      <c r="HP21" s="163"/>
      <c r="HQ21" s="163"/>
      <c r="HR21" s="163"/>
      <c r="HS21" s="163"/>
      <c r="HT21" s="163"/>
      <c r="HU21" s="163"/>
      <c r="HV21" s="163"/>
      <c r="HW21" s="163"/>
      <c r="HX21" s="163"/>
      <c r="HY21" s="163"/>
      <c r="HZ21" s="163"/>
      <c r="IA21" s="163"/>
      <c r="IB21" s="163"/>
      <c r="IC21" s="163"/>
      <c r="ID21" s="163"/>
      <c r="IE21" s="163"/>
      <c r="IF21" s="163"/>
      <c r="IG21" s="163"/>
      <c r="IH21" s="163"/>
      <c r="II21" s="163"/>
      <c r="IJ21" s="163"/>
      <c r="IK21" s="163"/>
      <c r="IL21" s="163"/>
      <c r="IM21" s="163"/>
      <c r="IN21" s="163"/>
      <c r="IO21" s="163"/>
      <c r="IP21" s="163"/>
      <c r="IQ21" s="163"/>
      <c r="IR21" s="163"/>
      <c r="IS21" s="163"/>
      <c r="IT21" s="163"/>
      <c r="IU21" s="163"/>
      <c r="IV21" s="163"/>
      <c r="IW21" s="163"/>
    </row>
    <row r="22" spans="1:257" s="34" customFormat="1" ht="21.9" customHeight="1" x14ac:dyDescent="0.25">
      <c r="A22" s="166"/>
      <c r="B22" s="163"/>
      <c r="C22" s="163"/>
      <c r="D22" s="163"/>
      <c r="E22" s="163"/>
      <c r="F22" s="163"/>
      <c r="G22" s="163"/>
      <c r="H22" s="169"/>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63"/>
      <c r="CS22" s="163"/>
      <c r="CT22" s="163"/>
      <c r="CU22" s="163"/>
      <c r="CV22" s="163"/>
      <c r="CW22" s="163"/>
      <c r="CX22" s="163"/>
      <c r="CY22" s="163"/>
      <c r="CZ22" s="163"/>
      <c r="DA22" s="163"/>
      <c r="DB22" s="163"/>
      <c r="DC22" s="163"/>
      <c r="DD22" s="163"/>
      <c r="DE22" s="163"/>
      <c r="DF22" s="163"/>
      <c r="DG22" s="163"/>
      <c r="DH22" s="163"/>
      <c r="DI22" s="163"/>
      <c r="DJ22" s="163"/>
      <c r="DK22" s="163"/>
      <c r="DL22" s="163"/>
      <c r="DM22" s="163"/>
      <c r="DN22" s="163"/>
      <c r="DO22" s="163"/>
      <c r="DP22" s="163"/>
      <c r="DQ22" s="163"/>
      <c r="DR22" s="163"/>
      <c r="DS22" s="163"/>
      <c r="DT22" s="163"/>
      <c r="DU22" s="163"/>
      <c r="DV22" s="163"/>
      <c r="DW22" s="163"/>
      <c r="DX22" s="163"/>
      <c r="DY22" s="163"/>
      <c r="DZ22" s="163"/>
      <c r="EA22" s="163"/>
      <c r="EB22" s="163"/>
      <c r="EC22" s="163"/>
      <c r="ED22" s="163"/>
      <c r="EE22" s="163"/>
      <c r="EF22" s="163"/>
      <c r="EG22" s="163"/>
      <c r="EH22" s="163"/>
      <c r="EI22" s="163"/>
      <c r="EJ22" s="163"/>
      <c r="EK22" s="163"/>
      <c r="EL22" s="163"/>
      <c r="EM22" s="163"/>
      <c r="EN22" s="163"/>
      <c r="EO22" s="163"/>
      <c r="EP22" s="163"/>
      <c r="EQ22" s="163"/>
      <c r="ER22" s="163"/>
      <c r="ES22" s="163"/>
      <c r="ET22" s="163"/>
      <c r="EU22" s="163"/>
      <c r="EV22" s="163"/>
      <c r="EW22" s="163"/>
      <c r="EX22" s="163"/>
      <c r="EY22" s="163"/>
      <c r="EZ22" s="163"/>
      <c r="FA22" s="163"/>
      <c r="FB22" s="163"/>
      <c r="FC22" s="163"/>
      <c r="FD22" s="163"/>
      <c r="FE22" s="163"/>
      <c r="FF22" s="163"/>
      <c r="FG22" s="163"/>
      <c r="FH22" s="163"/>
      <c r="FI22" s="163"/>
      <c r="FJ22" s="163"/>
      <c r="FK22" s="163"/>
      <c r="FL22" s="163"/>
      <c r="FM22" s="163"/>
      <c r="FN22" s="163"/>
      <c r="FO22" s="163"/>
      <c r="FP22" s="163"/>
      <c r="FQ22" s="163"/>
      <c r="FR22" s="163"/>
      <c r="FS22" s="163"/>
      <c r="FT22" s="163"/>
      <c r="FU22" s="163"/>
      <c r="FV22" s="163"/>
      <c r="FW22" s="163"/>
      <c r="FX22" s="163"/>
      <c r="FY22" s="163"/>
      <c r="FZ22" s="163"/>
      <c r="GA22" s="163"/>
      <c r="GB22" s="163"/>
      <c r="GC22" s="163"/>
      <c r="GD22" s="163"/>
      <c r="GE22" s="163"/>
      <c r="GF22" s="163"/>
      <c r="GG22" s="163"/>
      <c r="GH22" s="163"/>
      <c r="GI22" s="163"/>
      <c r="GJ22" s="163"/>
      <c r="GK22" s="163"/>
      <c r="GL22" s="163"/>
      <c r="GM22" s="163"/>
      <c r="GN22" s="163"/>
      <c r="GO22" s="163"/>
      <c r="GP22" s="163"/>
      <c r="GQ22" s="163"/>
      <c r="GR22" s="163"/>
      <c r="GS22" s="163"/>
      <c r="GT22" s="163"/>
      <c r="GU22" s="163"/>
      <c r="GV22" s="163"/>
      <c r="GW22" s="163"/>
      <c r="GX22" s="163"/>
      <c r="GY22" s="163"/>
      <c r="GZ22" s="163"/>
      <c r="HA22" s="163"/>
      <c r="HB22" s="163"/>
      <c r="HC22" s="163"/>
      <c r="HD22" s="163"/>
      <c r="HE22" s="163"/>
      <c r="HF22" s="163"/>
      <c r="HG22" s="163"/>
      <c r="HH22" s="163"/>
      <c r="HI22" s="163"/>
      <c r="HJ22" s="163"/>
      <c r="HK22" s="163"/>
      <c r="HL22" s="163"/>
      <c r="HM22" s="163"/>
      <c r="HN22" s="163"/>
      <c r="HO22" s="163"/>
      <c r="HP22" s="163"/>
      <c r="HQ22" s="163"/>
      <c r="HR22" s="163"/>
      <c r="HS22" s="163"/>
      <c r="HT22" s="163"/>
      <c r="HU22" s="163"/>
      <c r="HV22" s="163"/>
      <c r="HW22" s="163"/>
      <c r="HX22" s="163"/>
      <c r="HY22" s="163"/>
      <c r="HZ22" s="163"/>
      <c r="IA22" s="163"/>
      <c r="IB22" s="163"/>
      <c r="IC22" s="163"/>
      <c r="ID22" s="163"/>
      <c r="IE22" s="163"/>
      <c r="IF22" s="163"/>
      <c r="IG22" s="163"/>
      <c r="IH22" s="163"/>
      <c r="II22" s="163"/>
      <c r="IJ22" s="163"/>
      <c r="IK22" s="163"/>
      <c r="IL22" s="163"/>
      <c r="IM22" s="163"/>
      <c r="IN22" s="163"/>
      <c r="IO22" s="163"/>
      <c r="IP22" s="163"/>
      <c r="IQ22" s="163"/>
      <c r="IR22" s="163"/>
      <c r="IS22" s="163"/>
      <c r="IT22" s="163"/>
      <c r="IU22" s="163"/>
      <c r="IV22" s="163"/>
      <c r="IW22" s="163"/>
    </row>
    <row r="23" spans="1:257" s="34" customFormat="1" ht="21.9" customHeight="1" x14ac:dyDescent="0.25">
      <c r="A23" s="166" t="s">
        <v>470</v>
      </c>
      <c r="B23" s="163"/>
      <c r="C23" s="163"/>
      <c r="D23" s="163"/>
      <c r="E23" s="163"/>
      <c r="F23" s="163"/>
      <c r="G23" s="163"/>
      <c r="H23" s="174"/>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163"/>
      <c r="CR23" s="163"/>
      <c r="CS23" s="163"/>
      <c r="CT23" s="163"/>
      <c r="CU23" s="163"/>
      <c r="CV23" s="163"/>
      <c r="CW23" s="163"/>
      <c r="CX23" s="163"/>
      <c r="CY23" s="163"/>
      <c r="CZ23" s="163"/>
      <c r="DA23" s="163"/>
      <c r="DB23" s="163"/>
      <c r="DC23" s="163"/>
      <c r="DD23" s="163"/>
      <c r="DE23" s="163"/>
      <c r="DF23" s="163"/>
      <c r="DG23" s="163"/>
      <c r="DH23" s="163"/>
      <c r="DI23" s="163"/>
      <c r="DJ23" s="163"/>
      <c r="DK23" s="163"/>
      <c r="DL23" s="163"/>
      <c r="DM23" s="163"/>
      <c r="DN23" s="163"/>
      <c r="DO23" s="163"/>
      <c r="DP23" s="163"/>
      <c r="DQ23" s="163"/>
      <c r="DR23" s="163"/>
      <c r="DS23" s="163"/>
      <c r="DT23" s="163"/>
      <c r="DU23" s="163"/>
      <c r="DV23" s="163"/>
      <c r="DW23" s="163"/>
      <c r="DX23" s="163"/>
      <c r="DY23" s="163"/>
      <c r="DZ23" s="163"/>
      <c r="EA23" s="163"/>
      <c r="EB23" s="163"/>
      <c r="EC23" s="163"/>
      <c r="ED23" s="163"/>
      <c r="EE23" s="163"/>
      <c r="EF23" s="163"/>
      <c r="EG23" s="163"/>
      <c r="EH23" s="163"/>
      <c r="EI23" s="163"/>
      <c r="EJ23" s="163"/>
      <c r="EK23" s="163"/>
      <c r="EL23" s="163"/>
      <c r="EM23" s="163"/>
      <c r="EN23" s="163"/>
      <c r="EO23" s="163"/>
      <c r="EP23" s="163"/>
      <c r="EQ23" s="163"/>
      <c r="ER23" s="163"/>
      <c r="ES23" s="163"/>
      <c r="ET23" s="163"/>
      <c r="EU23" s="163"/>
      <c r="EV23" s="163"/>
      <c r="EW23" s="163"/>
      <c r="EX23" s="163"/>
      <c r="EY23" s="163"/>
      <c r="EZ23" s="163"/>
      <c r="FA23" s="163"/>
      <c r="FB23" s="163"/>
      <c r="FC23" s="163"/>
      <c r="FD23" s="163"/>
      <c r="FE23" s="163"/>
      <c r="FF23" s="163"/>
      <c r="FG23" s="163"/>
      <c r="FH23" s="163"/>
      <c r="FI23" s="163"/>
      <c r="FJ23" s="163"/>
      <c r="FK23" s="163"/>
      <c r="FL23" s="163"/>
      <c r="FM23" s="163"/>
      <c r="FN23" s="163"/>
      <c r="FO23" s="163"/>
      <c r="FP23" s="163"/>
      <c r="FQ23" s="163"/>
      <c r="FR23" s="163"/>
      <c r="FS23" s="163"/>
      <c r="FT23" s="163"/>
      <c r="FU23" s="163"/>
      <c r="FV23" s="163"/>
      <c r="FW23" s="163"/>
      <c r="FX23" s="163"/>
      <c r="FY23" s="163"/>
      <c r="FZ23" s="163"/>
      <c r="GA23" s="163"/>
      <c r="GB23" s="163"/>
      <c r="GC23" s="163"/>
      <c r="GD23" s="163"/>
      <c r="GE23" s="163"/>
      <c r="GF23" s="163"/>
      <c r="GG23" s="163"/>
      <c r="GH23" s="163"/>
      <c r="GI23" s="163"/>
      <c r="GJ23" s="163"/>
      <c r="GK23" s="163"/>
      <c r="GL23" s="163"/>
      <c r="GM23" s="163"/>
      <c r="GN23" s="163"/>
      <c r="GO23" s="163"/>
      <c r="GP23" s="163"/>
      <c r="GQ23" s="163"/>
      <c r="GR23" s="163"/>
      <c r="GS23" s="163"/>
      <c r="GT23" s="163"/>
      <c r="GU23" s="163"/>
      <c r="GV23" s="163"/>
      <c r="GW23" s="163"/>
      <c r="GX23" s="163"/>
      <c r="GY23" s="163"/>
      <c r="GZ23" s="163"/>
      <c r="HA23" s="163"/>
      <c r="HB23" s="163"/>
      <c r="HC23" s="163"/>
      <c r="HD23" s="163"/>
      <c r="HE23" s="163"/>
      <c r="HF23" s="163"/>
      <c r="HG23" s="163"/>
      <c r="HH23" s="163"/>
      <c r="HI23" s="163"/>
      <c r="HJ23" s="163"/>
      <c r="HK23" s="163"/>
      <c r="HL23" s="163"/>
      <c r="HM23" s="163"/>
      <c r="HN23" s="163"/>
      <c r="HO23" s="163"/>
      <c r="HP23" s="163"/>
      <c r="HQ23" s="163"/>
      <c r="HR23" s="163"/>
      <c r="HS23" s="163"/>
      <c r="HT23" s="163"/>
      <c r="HU23" s="163"/>
      <c r="HV23" s="163"/>
      <c r="HW23" s="163"/>
      <c r="HX23" s="163"/>
      <c r="HY23" s="163"/>
      <c r="HZ23" s="163"/>
      <c r="IA23" s="163"/>
      <c r="IB23" s="163"/>
      <c r="IC23" s="163"/>
      <c r="ID23" s="163"/>
      <c r="IE23" s="163"/>
      <c r="IF23" s="163"/>
      <c r="IG23" s="163"/>
      <c r="IH23" s="163"/>
      <c r="II23" s="163"/>
      <c r="IJ23" s="163"/>
      <c r="IK23" s="163"/>
      <c r="IL23" s="163"/>
      <c r="IM23" s="163"/>
      <c r="IN23" s="163"/>
      <c r="IO23" s="163"/>
      <c r="IP23" s="163"/>
      <c r="IQ23" s="163"/>
      <c r="IR23" s="163"/>
      <c r="IS23" s="163"/>
      <c r="IT23" s="163"/>
      <c r="IU23" s="163"/>
      <c r="IV23" s="163"/>
      <c r="IW23" s="163"/>
    </row>
    <row r="24" spans="1:257" s="34" customFormat="1" ht="21.9" customHeight="1" x14ac:dyDescent="0.25">
      <c r="A24" s="166"/>
      <c r="B24" s="163"/>
      <c r="C24" s="163"/>
      <c r="D24" s="6"/>
      <c r="E24" s="163" t="s">
        <v>471</v>
      </c>
      <c r="F24" s="163" t="s">
        <v>471</v>
      </c>
      <c r="G24" s="163" t="s">
        <v>471</v>
      </c>
      <c r="H24" s="174"/>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c r="DC24" s="163"/>
      <c r="DD24" s="163"/>
      <c r="DE24" s="163"/>
      <c r="DF24" s="163"/>
      <c r="DG24" s="163"/>
      <c r="DH24" s="163"/>
      <c r="DI24" s="163"/>
      <c r="DJ24" s="163"/>
      <c r="DK24" s="163"/>
      <c r="DL24" s="163"/>
      <c r="DM24" s="163"/>
      <c r="DN24" s="163"/>
      <c r="DO24" s="163"/>
      <c r="DP24" s="163"/>
      <c r="DQ24" s="163"/>
      <c r="DR24" s="163"/>
      <c r="DS24" s="163"/>
      <c r="DT24" s="163"/>
      <c r="DU24" s="163"/>
      <c r="DV24" s="163"/>
      <c r="DW24" s="163"/>
      <c r="DX24" s="163"/>
      <c r="DY24" s="163"/>
      <c r="DZ24" s="163"/>
      <c r="EA24" s="163"/>
      <c r="EB24" s="163"/>
      <c r="EC24" s="163"/>
      <c r="ED24" s="163"/>
      <c r="EE24" s="163"/>
      <c r="EF24" s="163"/>
      <c r="EG24" s="163"/>
      <c r="EH24" s="163"/>
      <c r="EI24" s="163"/>
      <c r="EJ24" s="163"/>
      <c r="EK24" s="163"/>
      <c r="EL24" s="163"/>
      <c r="EM24" s="163"/>
      <c r="EN24" s="163"/>
      <c r="EO24" s="163"/>
      <c r="EP24" s="163"/>
      <c r="EQ24" s="163"/>
      <c r="ER24" s="163"/>
      <c r="ES24" s="163"/>
      <c r="ET24" s="163"/>
      <c r="EU24" s="163"/>
      <c r="EV24" s="163"/>
      <c r="EW24" s="163"/>
      <c r="EX24" s="163"/>
      <c r="EY24" s="163"/>
      <c r="EZ24" s="163"/>
      <c r="FA24" s="163"/>
      <c r="FB24" s="163"/>
      <c r="FC24" s="163"/>
      <c r="FD24" s="163"/>
      <c r="FE24" s="163"/>
      <c r="FF24" s="163"/>
      <c r="FG24" s="163"/>
      <c r="FH24" s="163"/>
      <c r="FI24" s="163"/>
      <c r="FJ24" s="163"/>
      <c r="FK24" s="163"/>
      <c r="FL24" s="163"/>
      <c r="FM24" s="163"/>
      <c r="FN24" s="163"/>
      <c r="FO24" s="163"/>
      <c r="FP24" s="163"/>
      <c r="FQ24" s="163"/>
      <c r="FR24" s="163"/>
      <c r="FS24" s="163"/>
      <c r="FT24" s="163"/>
      <c r="FU24" s="163"/>
      <c r="FV24" s="163"/>
      <c r="FW24" s="163"/>
      <c r="FX24" s="163"/>
      <c r="FY24" s="163"/>
      <c r="FZ24" s="163"/>
      <c r="GA24" s="163"/>
      <c r="GB24" s="163"/>
      <c r="GC24" s="163"/>
      <c r="GD24" s="163"/>
      <c r="GE24" s="163"/>
      <c r="GF24" s="163"/>
      <c r="GG24" s="163"/>
      <c r="GH24" s="163"/>
      <c r="GI24" s="163"/>
      <c r="GJ24" s="163"/>
      <c r="GK24" s="163"/>
      <c r="GL24" s="163"/>
      <c r="GM24" s="163"/>
      <c r="GN24" s="163"/>
      <c r="GO24" s="163"/>
      <c r="GP24" s="163"/>
      <c r="GQ24" s="163"/>
      <c r="GR24" s="163"/>
      <c r="GS24" s="163"/>
      <c r="GT24" s="163"/>
      <c r="GU24" s="163"/>
      <c r="GV24" s="163"/>
      <c r="GW24" s="163"/>
      <c r="GX24" s="163"/>
      <c r="GY24" s="163"/>
      <c r="GZ24" s="163"/>
      <c r="HA24" s="163"/>
      <c r="HB24" s="163"/>
      <c r="HC24" s="163"/>
      <c r="HD24" s="163"/>
      <c r="HE24" s="163"/>
      <c r="HF24" s="163"/>
      <c r="HG24" s="163"/>
      <c r="HH24" s="163"/>
      <c r="HI24" s="163"/>
      <c r="HJ24" s="163"/>
      <c r="HK24" s="163"/>
      <c r="HL24" s="163"/>
      <c r="HM24" s="163"/>
      <c r="HN24" s="163"/>
      <c r="HO24" s="163"/>
      <c r="HP24" s="163"/>
      <c r="HQ24" s="163"/>
      <c r="HR24" s="163"/>
      <c r="HS24" s="163"/>
      <c r="HT24" s="163"/>
      <c r="HU24" s="163"/>
      <c r="HV24" s="163"/>
      <c r="HW24" s="163"/>
      <c r="HX24" s="163"/>
      <c r="HY24" s="163"/>
      <c r="HZ24" s="163"/>
      <c r="IA24" s="163"/>
      <c r="IB24" s="163"/>
      <c r="IC24" s="163"/>
      <c r="ID24" s="163"/>
      <c r="IE24" s="163"/>
      <c r="IF24" s="163"/>
      <c r="IG24" s="163"/>
      <c r="IH24" s="163"/>
      <c r="II24" s="163"/>
      <c r="IJ24" s="163"/>
      <c r="IK24" s="163"/>
      <c r="IL24" s="163"/>
      <c r="IM24" s="163"/>
      <c r="IN24" s="163"/>
      <c r="IO24" s="163"/>
      <c r="IP24" s="163"/>
      <c r="IQ24" s="163"/>
      <c r="IR24" s="163"/>
      <c r="IS24" s="163"/>
      <c r="IT24" s="163"/>
      <c r="IU24" s="163"/>
      <c r="IV24" s="163"/>
      <c r="IW24" s="163"/>
    </row>
    <row r="25" spans="1:257" s="34" customFormat="1" ht="21.9" customHeight="1" x14ac:dyDescent="0.25">
      <c r="A25" s="166"/>
      <c r="B25" s="163" t="s">
        <v>472</v>
      </c>
      <c r="C25" s="163" t="s">
        <v>473</v>
      </c>
      <c r="D25" s="163"/>
      <c r="E25" s="175"/>
      <c r="F25" s="175"/>
      <c r="G25" s="175"/>
      <c r="H25" s="174"/>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163"/>
      <c r="CO25" s="163"/>
      <c r="CP25" s="163"/>
      <c r="CQ25" s="163"/>
      <c r="CR25" s="163"/>
      <c r="CS25" s="163"/>
      <c r="CT25" s="163"/>
      <c r="CU25" s="163"/>
      <c r="CV25" s="163"/>
      <c r="CW25" s="163"/>
      <c r="CX25" s="163"/>
      <c r="CY25" s="163"/>
      <c r="CZ25" s="163"/>
      <c r="DA25" s="163"/>
      <c r="DB25" s="163"/>
      <c r="DC25" s="163"/>
      <c r="DD25" s="163"/>
      <c r="DE25" s="163"/>
      <c r="DF25" s="163"/>
      <c r="DG25" s="163"/>
      <c r="DH25" s="163"/>
      <c r="DI25" s="163"/>
      <c r="DJ25" s="163"/>
      <c r="DK25" s="163"/>
      <c r="DL25" s="163"/>
      <c r="DM25" s="163"/>
      <c r="DN25" s="163"/>
      <c r="DO25" s="163"/>
      <c r="DP25" s="163"/>
      <c r="DQ25" s="163"/>
      <c r="DR25" s="163"/>
      <c r="DS25" s="163"/>
      <c r="DT25" s="163"/>
      <c r="DU25" s="163"/>
      <c r="DV25" s="163"/>
      <c r="DW25" s="163"/>
      <c r="DX25" s="163"/>
      <c r="DY25" s="163"/>
      <c r="DZ25" s="163"/>
      <c r="EA25" s="163"/>
      <c r="EB25" s="163"/>
      <c r="EC25" s="163"/>
      <c r="ED25" s="163"/>
      <c r="EE25" s="163"/>
      <c r="EF25" s="163"/>
      <c r="EG25" s="163"/>
      <c r="EH25" s="163"/>
      <c r="EI25" s="163"/>
      <c r="EJ25" s="163"/>
      <c r="EK25" s="163"/>
      <c r="EL25" s="163"/>
      <c r="EM25" s="163"/>
      <c r="EN25" s="163"/>
      <c r="EO25" s="163"/>
      <c r="EP25" s="163"/>
      <c r="EQ25" s="163"/>
      <c r="ER25" s="163"/>
      <c r="ES25" s="163"/>
      <c r="ET25" s="163"/>
      <c r="EU25" s="163"/>
      <c r="EV25" s="163"/>
      <c r="EW25" s="163"/>
      <c r="EX25" s="163"/>
      <c r="EY25" s="163"/>
      <c r="EZ25" s="163"/>
      <c r="FA25" s="163"/>
      <c r="FB25" s="163"/>
      <c r="FC25" s="163"/>
      <c r="FD25" s="163"/>
      <c r="FE25" s="163"/>
      <c r="FF25" s="163"/>
      <c r="FG25" s="163"/>
      <c r="FH25" s="163"/>
      <c r="FI25" s="163"/>
      <c r="FJ25" s="163"/>
      <c r="FK25" s="163"/>
      <c r="FL25" s="163"/>
      <c r="FM25" s="163"/>
      <c r="FN25" s="163"/>
      <c r="FO25" s="163"/>
      <c r="FP25" s="163"/>
      <c r="FQ25" s="163"/>
      <c r="FR25" s="163"/>
      <c r="FS25" s="163"/>
      <c r="FT25" s="163"/>
      <c r="FU25" s="163"/>
      <c r="FV25" s="163"/>
      <c r="FW25" s="163"/>
      <c r="FX25" s="163"/>
      <c r="FY25" s="163"/>
      <c r="FZ25" s="163"/>
      <c r="GA25" s="163"/>
      <c r="GB25" s="163"/>
      <c r="GC25" s="163"/>
      <c r="GD25" s="163"/>
      <c r="GE25" s="163"/>
      <c r="GF25" s="163"/>
      <c r="GG25" s="163"/>
      <c r="GH25" s="163"/>
      <c r="GI25" s="163"/>
      <c r="GJ25" s="163"/>
      <c r="GK25" s="163"/>
      <c r="GL25" s="163"/>
      <c r="GM25" s="163"/>
      <c r="GN25" s="163"/>
      <c r="GO25" s="163"/>
      <c r="GP25" s="163"/>
      <c r="GQ25" s="163"/>
      <c r="GR25" s="163"/>
      <c r="GS25" s="163"/>
      <c r="GT25" s="163"/>
      <c r="GU25" s="163"/>
      <c r="GV25" s="163"/>
      <c r="GW25" s="163"/>
      <c r="GX25" s="163"/>
      <c r="GY25" s="163"/>
      <c r="GZ25" s="163"/>
      <c r="HA25" s="163"/>
      <c r="HB25" s="163"/>
      <c r="HC25" s="163"/>
      <c r="HD25" s="163"/>
      <c r="HE25" s="163"/>
      <c r="HF25" s="163"/>
      <c r="HG25" s="163"/>
      <c r="HH25" s="163"/>
      <c r="HI25" s="163"/>
      <c r="HJ25" s="163"/>
      <c r="HK25" s="163"/>
      <c r="HL25" s="163"/>
      <c r="HM25" s="163"/>
      <c r="HN25" s="163"/>
      <c r="HO25" s="163"/>
      <c r="HP25" s="163"/>
      <c r="HQ25" s="163"/>
      <c r="HR25" s="163"/>
      <c r="HS25" s="163"/>
      <c r="HT25" s="163"/>
      <c r="HU25" s="163"/>
      <c r="HV25" s="163"/>
      <c r="HW25" s="163"/>
      <c r="HX25" s="163"/>
      <c r="HY25" s="163"/>
      <c r="HZ25" s="163"/>
      <c r="IA25" s="163"/>
      <c r="IB25" s="163"/>
      <c r="IC25" s="163"/>
      <c r="ID25" s="163"/>
      <c r="IE25" s="163"/>
      <c r="IF25" s="163"/>
      <c r="IG25" s="163"/>
      <c r="IH25" s="163"/>
      <c r="II25" s="163"/>
      <c r="IJ25" s="163"/>
      <c r="IK25" s="163"/>
      <c r="IL25" s="163"/>
      <c r="IM25" s="163"/>
      <c r="IN25" s="163"/>
      <c r="IO25" s="163"/>
      <c r="IP25" s="163"/>
      <c r="IQ25" s="163"/>
      <c r="IR25" s="163"/>
      <c r="IS25" s="163"/>
      <c r="IT25" s="163"/>
      <c r="IU25" s="163"/>
      <c r="IV25" s="163"/>
      <c r="IW25" s="163"/>
    </row>
    <row r="26" spans="1:257" s="34" customFormat="1" ht="21.9" customHeight="1" x14ac:dyDescent="0.25">
      <c r="A26" s="166"/>
      <c r="B26" s="163" t="s">
        <v>474</v>
      </c>
      <c r="C26" s="163" t="s">
        <v>475</v>
      </c>
      <c r="D26" s="163"/>
      <c r="E26" s="175"/>
      <c r="F26" s="175"/>
      <c r="G26" s="175"/>
      <c r="H26" s="174"/>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63"/>
      <c r="CO26" s="163"/>
      <c r="CP26" s="163"/>
      <c r="CQ26" s="163"/>
      <c r="CR26" s="163"/>
      <c r="CS26" s="163"/>
      <c r="CT26" s="163"/>
      <c r="CU26" s="163"/>
      <c r="CV26" s="163"/>
      <c r="CW26" s="163"/>
      <c r="CX26" s="163"/>
      <c r="CY26" s="163"/>
      <c r="CZ26" s="163"/>
      <c r="DA26" s="163"/>
      <c r="DB26" s="163"/>
      <c r="DC26" s="163"/>
      <c r="DD26" s="163"/>
      <c r="DE26" s="163"/>
      <c r="DF26" s="163"/>
      <c r="DG26" s="163"/>
      <c r="DH26" s="163"/>
      <c r="DI26" s="163"/>
      <c r="DJ26" s="163"/>
      <c r="DK26" s="163"/>
      <c r="DL26" s="163"/>
      <c r="DM26" s="163"/>
      <c r="DN26" s="163"/>
      <c r="DO26" s="163"/>
      <c r="DP26" s="163"/>
      <c r="DQ26" s="163"/>
      <c r="DR26" s="163"/>
      <c r="DS26" s="163"/>
      <c r="DT26" s="163"/>
      <c r="DU26" s="163"/>
      <c r="DV26" s="163"/>
      <c r="DW26" s="163"/>
      <c r="DX26" s="163"/>
      <c r="DY26" s="163"/>
      <c r="DZ26" s="163"/>
      <c r="EA26" s="163"/>
      <c r="EB26" s="163"/>
      <c r="EC26" s="163"/>
      <c r="ED26" s="163"/>
      <c r="EE26" s="163"/>
      <c r="EF26" s="163"/>
      <c r="EG26" s="163"/>
      <c r="EH26" s="163"/>
      <c r="EI26" s="163"/>
      <c r="EJ26" s="163"/>
      <c r="EK26" s="163"/>
      <c r="EL26" s="163"/>
      <c r="EM26" s="163"/>
      <c r="EN26" s="163"/>
      <c r="EO26" s="163"/>
      <c r="EP26" s="163"/>
      <c r="EQ26" s="163"/>
      <c r="ER26" s="163"/>
      <c r="ES26" s="163"/>
      <c r="ET26" s="163"/>
      <c r="EU26" s="163"/>
      <c r="EV26" s="163"/>
      <c r="EW26" s="163"/>
      <c r="EX26" s="163"/>
      <c r="EY26" s="163"/>
      <c r="EZ26" s="163"/>
      <c r="FA26" s="163"/>
      <c r="FB26" s="163"/>
      <c r="FC26" s="163"/>
      <c r="FD26" s="163"/>
      <c r="FE26" s="163"/>
      <c r="FF26" s="163"/>
      <c r="FG26" s="163"/>
      <c r="FH26" s="163"/>
      <c r="FI26" s="163"/>
      <c r="FJ26" s="163"/>
      <c r="FK26" s="163"/>
      <c r="FL26" s="163"/>
      <c r="FM26" s="163"/>
      <c r="FN26" s="163"/>
      <c r="FO26" s="163"/>
      <c r="FP26" s="163"/>
      <c r="FQ26" s="163"/>
      <c r="FR26" s="163"/>
      <c r="FS26" s="163"/>
      <c r="FT26" s="163"/>
      <c r="FU26" s="163"/>
      <c r="FV26" s="163"/>
      <c r="FW26" s="163"/>
      <c r="FX26" s="163"/>
      <c r="FY26" s="163"/>
      <c r="FZ26" s="163"/>
      <c r="GA26" s="163"/>
      <c r="GB26" s="163"/>
      <c r="GC26" s="163"/>
      <c r="GD26" s="163"/>
      <c r="GE26" s="163"/>
      <c r="GF26" s="163"/>
      <c r="GG26" s="163"/>
      <c r="GH26" s="163"/>
      <c r="GI26" s="163"/>
      <c r="GJ26" s="163"/>
      <c r="GK26" s="163"/>
      <c r="GL26" s="163"/>
      <c r="GM26" s="163"/>
      <c r="GN26" s="163"/>
      <c r="GO26" s="163"/>
      <c r="GP26" s="163"/>
      <c r="GQ26" s="163"/>
      <c r="GR26" s="163"/>
      <c r="GS26" s="163"/>
      <c r="GT26" s="163"/>
      <c r="GU26" s="163"/>
      <c r="GV26" s="163"/>
      <c r="GW26" s="163"/>
      <c r="GX26" s="163"/>
      <c r="GY26" s="163"/>
      <c r="GZ26" s="163"/>
      <c r="HA26" s="163"/>
      <c r="HB26" s="163"/>
      <c r="HC26" s="163"/>
      <c r="HD26" s="163"/>
      <c r="HE26" s="163"/>
      <c r="HF26" s="163"/>
      <c r="HG26" s="163"/>
      <c r="HH26" s="163"/>
      <c r="HI26" s="163"/>
      <c r="HJ26" s="163"/>
      <c r="HK26" s="163"/>
      <c r="HL26" s="163"/>
      <c r="HM26" s="163"/>
      <c r="HN26" s="163"/>
      <c r="HO26" s="163"/>
      <c r="HP26" s="163"/>
      <c r="HQ26" s="163"/>
      <c r="HR26" s="163"/>
      <c r="HS26" s="163"/>
      <c r="HT26" s="163"/>
      <c r="HU26" s="163"/>
      <c r="HV26" s="163"/>
      <c r="HW26" s="163"/>
      <c r="HX26" s="163"/>
      <c r="HY26" s="163"/>
      <c r="HZ26" s="163"/>
      <c r="IA26" s="163"/>
      <c r="IB26" s="163"/>
      <c r="IC26" s="163"/>
      <c r="ID26" s="163"/>
      <c r="IE26" s="163"/>
      <c r="IF26" s="163"/>
      <c r="IG26" s="163"/>
      <c r="IH26" s="163"/>
      <c r="II26" s="163"/>
      <c r="IJ26" s="163"/>
      <c r="IK26" s="163"/>
      <c r="IL26" s="163"/>
      <c r="IM26" s="163"/>
      <c r="IN26" s="163"/>
      <c r="IO26" s="163"/>
      <c r="IP26" s="163"/>
      <c r="IQ26" s="163"/>
      <c r="IR26" s="163"/>
      <c r="IS26" s="163"/>
      <c r="IT26" s="163"/>
      <c r="IU26" s="163"/>
      <c r="IV26" s="163"/>
      <c r="IW26" s="163"/>
    </row>
    <row r="27" spans="1:257" s="34" customFormat="1" ht="21.9" customHeight="1" x14ac:dyDescent="0.25">
      <c r="A27" s="163"/>
      <c r="B27" s="163" t="s">
        <v>476</v>
      </c>
      <c r="C27" s="163" t="s">
        <v>477</v>
      </c>
      <c r="D27" s="163"/>
      <c r="E27" s="176" t="str">
        <f>IF(E25="","",(E25+E26)/E19)</f>
        <v/>
      </c>
      <c r="F27" s="176" t="str">
        <f>IF(F25="","",(F25+F26)/F19)</f>
        <v/>
      </c>
      <c r="G27" s="176" t="str">
        <f>IF(G25="","",(G25+G26)/G19)</f>
        <v/>
      </c>
      <c r="H27" s="174"/>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163"/>
      <c r="CO27" s="163"/>
      <c r="CP27" s="163"/>
      <c r="CQ27" s="163"/>
      <c r="CR27" s="163"/>
      <c r="CS27" s="163"/>
      <c r="CT27" s="163"/>
      <c r="CU27" s="163"/>
      <c r="CV27" s="163"/>
      <c r="CW27" s="163"/>
      <c r="CX27" s="163"/>
      <c r="CY27" s="163"/>
      <c r="CZ27" s="163"/>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163"/>
      <c r="EP27" s="163"/>
      <c r="EQ27" s="163"/>
      <c r="ER27" s="163"/>
      <c r="ES27" s="163"/>
      <c r="ET27" s="163"/>
      <c r="EU27" s="163"/>
      <c r="EV27" s="163"/>
      <c r="EW27" s="163"/>
      <c r="EX27" s="163"/>
      <c r="EY27" s="163"/>
      <c r="EZ27" s="163"/>
      <c r="FA27" s="163"/>
      <c r="FB27" s="163"/>
      <c r="FC27" s="163"/>
      <c r="FD27" s="163"/>
      <c r="FE27" s="163"/>
      <c r="FF27" s="163"/>
      <c r="FG27" s="163"/>
      <c r="FH27" s="163"/>
      <c r="FI27" s="163"/>
      <c r="FJ27" s="163"/>
      <c r="FK27" s="163"/>
      <c r="FL27" s="163"/>
      <c r="FM27" s="163"/>
      <c r="FN27" s="163"/>
      <c r="FO27" s="163"/>
      <c r="FP27" s="163"/>
      <c r="FQ27" s="163"/>
      <c r="FR27" s="163"/>
      <c r="FS27" s="163"/>
      <c r="FT27" s="163"/>
      <c r="FU27" s="163"/>
      <c r="FV27" s="163"/>
      <c r="FW27" s="163"/>
      <c r="FX27" s="163"/>
      <c r="FY27" s="163"/>
      <c r="FZ27" s="163"/>
      <c r="GA27" s="163"/>
      <c r="GB27" s="163"/>
      <c r="GC27" s="163"/>
      <c r="GD27" s="163"/>
      <c r="GE27" s="163"/>
      <c r="GF27" s="163"/>
      <c r="GG27" s="163"/>
      <c r="GH27" s="163"/>
      <c r="GI27" s="163"/>
      <c r="GJ27" s="163"/>
      <c r="GK27" s="163"/>
      <c r="GL27" s="163"/>
      <c r="GM27" s="163"/>
      <c r="GN27" s="163"/>
      <c r="GO27" s="163"/>
      <c r="GP27" s="163"/>
      <c r="GQ27" s="163"/>
      <c r="GR27" s="163"/>
      <c r="GS27" s="163"/>
      <c r="GT27" s="163"/>
      <c r="GU27" s="163"/>
      <c r="GV27" s="163"/>
      <c r="GW27" s="163"/>
      <c r="GX27" s="163"/>
      <c r="GY27" s="163"/>
      <c r="GZ27" s="163"/>
      <c r="HA27" s="163"/>
      <c r="HB27" s="163"/>
      <c r="HC27" s="163"/>
      <c r="HD27" s="163"/>
      <c r="HE27" s="163"/>
      <c r="HF27" s="163"/>
      <c r="HG27" s="163"/>
      <c r="HH27" s="163"/>
      <c r="HI27" s="163"/>
      <c r="HJ27" s="163"/>
      <c r="HK27" s="163"/>
      <c r="HL27" s="163"/>
      <c r="HM27" s="163"/>
      <c r="HN27" s="163"/>
      <c r="HO27" s="163"/>
      <c r="HP27" s="163"/>
      <c r="HQ27" s="163"/>
      <c r="HR27" s="163"/>
      <c r="HS27" s="163"/>
      <c r="HT27" s="163"/>
      <c r="HU27" s="163"/>
      <c r="HV27" s="163"/>
      <c r="HW27" s="163"/>
      <c r="HX27" s="163"/>
      <c r="HY27" s="163"/>
      <c r="HZ27" s="163"/>
      <c r="IA27" s="163"/>
      <c r="IB27" s="163"/>
      <c r="IC27" s="163"/>
      <c r="ID27" s="163"/>
      <c r="IE27" s="163"/>
      <c r="IF27" s="163"/>
      <c r="IG27" s="163"/>
      <c r="IH27" s="163"/>
      <c r="II27" s="163"/>
      <c r="IJ27" s="163"/>
      <c r="IK27" s="163"/>
      <c r="IL27" s="163"/>
      <c r="IM27" s="163"/>
      <c r="IN27" s="163"/>
      <c r="IO27" s="163"/>
      <c r="IP27" s="163"/>
      <c r="IQ27" s="163"/>
      <c r="IR27" s="163"/>
      <c r="IS27" s="163"/>
      <c r="IT27" s="163"/>
      <c r="IU27" s="163"/>
      <c r="IV27" s="163"/>
      <c r="IW27" s="163"/>
    </row>
    <row r="28" spans="1:257" s="34" customFormat="1" ht="21.9" customHeight="1" x14ac:dyDescent="0.25">
      <c r="A28" s="163"/>
      <c r="B28" s="163"/>
      <c r="C28" s="163"/>
      <c r="D28" s="163"/>
      <c r="E28" s="174"/>
      <c r="F28" s="174"/>
      <c r="G28" s="174"/>
      <c r="H28" s="174"/>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163"/>
      <c r="CO28" s="163"/>
      <c r="CP28" s="163"/>
      <c r="CQ28" s="163"/>
      <c r="CR28" s="163"/>
      <c r="CS28" s="163"/>
      <c r="CT28" s="163"/>
      <c r="CU28" s="163"/>
      <c r="CV28" s="163"/>
      <c r="CW28" s="163"/>
      <c r="CX28" s="163"/>
      <c r="CY28" s="163"/>
      <c r="CZ28" s="163"/>
      <c r="DA28" s="163"/>
      <c r="DB28" s="163"/>
      <c r="DC28" s="163"/>
      <c r="DD28" s="163"/>
      <c r="DE28" s="163"/>
      <c r="DF28" s="163"/>
      <c r="DG28" s="163"/>
      <c r="DH28" s="163"/>
      <c r="DI28" s="163"/>
      <c r="DJ28" s="163"/>
      <c r="DK28" s="163"/>
      <c r="DL28" s="163"/>
      <c r="DM28" s="163"/>
      <c r="DN28" s="163"/>
      <c r="DO28" s="163"/>
      <c r="DP28" s="163"/>
      <c r="DQ28" s="163"/>
      <c r="DR28" s="163"/>
      <c r="DS28" s="163"/>
      <c r="DT28" s="163"/>
      <c r="DU28" s="163"/>
      <c r="DV28" s="163"/>
      <c r="DW28" s="163"/>
      <c r="DX28" s="163"/>
      <c r="DY28" s="163"/>
      <c r="DZ28" s="163"/>
      <c r="EA28" s="163"/>
      <c r="EB28" s="163"/>
      <c r="EC28" s="163"/>
      <c r="ED28" s="163"/>
      <c r="EE28" s="163"/>
      <c r="EF28" s="163"/>
      <c r="EG28" s="163"/>
      <c r="EH28" s="163"/>
      <c r="EI28" s="163"/>
      <c r="EJ28" s="163"/>
      <c r="EK28" s="163"/>
      <c r="EL28" s="163"/>
      <c r="EM28" s="163"/>
      <c r="EN28" s="163"/>
      <c r="EO28" s="163"/>
      <c r="EP28" s="163"/>
      <c r="EQ28" s="163"/>
      <c r="ER28" s="163"/>
      <c r="ES28" s="163"/>
      <c r="ET28" s="163"/>
      <c r="EU28" s="163"/>
      <c r="EV28" s="163"/>
      <c r="EW28" s="163"/>
      <c r="EX28" s="163"/>
      <c r="EY28" s="163"/>
      <c r="EZ28" s="163"/>
      <c r="FA28" s="163"/>
      <c r="FB28" s="163"/>
      <c r="FC28" s="163"/>
      <c r="FD28" s="163"/>
      <c r="FE28" s="163"/>
      <c r="FF28" s="163"/>
      <c r="FG28" s="163"/>
      <c r="FH28" s="163"/>
      <c r="FI28" s="163"/>
      <c r="FJ28" s="163"/>
      <c r="FK28" s="163"/>
      <c r="FL28" s="163"/>
      <c r="FM28" s="163"/>
      <c r="FN28" s="163"/>
      <c r="FO28" s="163"/>
      <c r="FP28" s="163"/>
      <c r="FQ28" s="163"/>
      <c r="FR28" s="163"/>
      <c r="FS28" s="163"/>
      <c r="FT28" s="163"/>
      <c r="FU28" s="163"/>
      <c r="FV28" s="163"/>
      <c r="FW28" s="163"/>
      <c r="FX28" s="163"/>
      <c r="FY28" s="163"/>
      <c r="FZ28" s="163"/>
      <c r="GA28" s="163"/>
      <c r="GB28" s="163"/>
      <c r="GC28" s="163"/>
      <c r="GD28" s="163"/>
      <c r="GE28" s="163"/>
      <c r="GF28" s="163"/>
      <c r="GG28" s="163"/>
      <c r="GH28" s="163"/>
      <c r="GI28" s="163"/>
      <c r="GJ28" s="163"/>
      <c r="GK28" s="163"/>
      <c r="GL28" s="163"/>
      <c r="GM28" s="163"/>
      <c r="GN28" s="163"/>
      <c r="GO28" s="163"/>
      <c r="GP28" s="163"/>
      <c r="GQ28" s="163"/>
      <c r="GR28" s="163"/>
      <c r="GS28" s="163"/>
      <c r="GT28" s="163"/>
      <c r="GU28" s="163"/>
      <c r="GV28" s="163"/>
      <c r="GW28" s="163"/>
      <c r="GX28" s="163"/>
      <c r="GY28" s="163"/>
      <c r="GZ28" s="163"/>
      <c r="HA28" s="163"/>
      <c r="HB28" s="163"/>
      <c r="HC28" s="163"/>
      <c r="HD28" s="163"/>
      <c r="HE28" s="163"/>
      <c r="HF28" s="163"/>
      <c r="HG28" s="163"/>
      <c r="HH28" s="163"/>
      <c r="HI28" s="163"/>
      <c r="HJ28" s="163"/>
      <c r="HK28" s="163"/>
      <c r="HL28" s="163"/>
      <c r="HM28" s="163"/>
      <c r="HN28" s="163"/>
      <c r="HO28" s="163"/>
      <c r="HP28" s="163"/>
      <c r="HQ28" s="163"/>
      <c r="HR28" s="163"/>
      <c r="HS28" s="163"/>
      <c r="HT28" s="163"/>
      <c r="HU28" s="163"/>
      <c r="HV28" s="163"/>
      <c r="HW28" s="163"/>
      <c r="HX28" s="163"/>
      <c r="HY28" s="163"/>
      <c r="HZ28" s="163"/>
      <c r="IA28" s="163"/>
      <c r="IB28" s="163"/>
      <c r="IC28" s="163"/>
      <c r="ID28" s="163"/>
      <c r="IE28" s="163"/>
      <c r="IF28" s="163"/>
      <c r="IG28" s="163"/>
      <c r="IH28" s="163"/>
      <c r="II28" s="163"/>
      <c r="IJ28" s="163"/>
      <c r="IK28" s="163"/>
      <c r="IL28" s="163"/>
      <c r="IM28" s="163"/>
      <c r="IN28" s="163"/>
      <c r="IO28" s="163"/>
      <c r="IP28" s="163"/>
      <c r="IQ28" s="163"/>
      <c r="IR28" s="163"/>
      <c r="IS28" s="163"/>
      <c r="IT28" s="163"/>
      <c r="IU28" s="163"/>
      <c r="IV28" s="163"/>
      <c r="IW28" s="163"/>
    </row>
    <row r="29" spans="1:257" s="34" customFormat="1" ht="21.9" customHeight="1" x14ac:dyDescent="0.25">
      <c r="A29" s="166" t="s">
        <v>478</v>
      </c>
      <c r="B29" s="163"/>
      <c r="C29" s="163"/>
      <c r="D29" s="163"/>
      <c r="E29" s="177"/>
      <c r="F29" s="177"/>
      <c r="G29" s="177"/>
      <c r="H29" s="174"/>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63"/>
      <c r="CO29" s="163"/>
      <c r="CP29" s="163"/>
      <c r="CQ29" s="163"/>
      <c r="CR29" s="163"/>
      <c r="CS29" s="163"/>
      <c r="CT29" s="163"/>
      <c r="CU29" s="163"/>
      <c r="CV29" s="163"/>
      <c r="CW29" s="163"/>
      <c r="CX29" s="163"/>
      <c r="CY29" s="163"/>
      <c r="CZ29" s="163"/>
      <c r="DA29" s="163"/>
      <c r="DB29" s="163"/>
      <c r="DC29" s="163"/>
      <c r="DD29" s="163"/>
      <c r="DE29" s="163"/>
      <c r="DF29" s="163"/>
      <c r="DG29" s="163"/>
      <c r="DH29" s="163"/>
      <c r="DI29" s="163"/>
      <c r="DJ29" s="163"/>
      <c r="DK29" s="163"/>
      <c r="DL29" s="163"/>
      <c r="DM29" s="163"/>
      <c r="DN29" s="163"/>
      <c r="DO29" s="163"/>
      <c r="DP29" s="163"/>
      <c r="DQ29" s="163"/>
      <c r="DR29" s="163"/>
      <c r="DS29" s="163"/>
      <c r="DT29" s="163"/>
      <c r="DU29" s="163"/>
      <c r="DV29" s="163"/>
      <c r="DW29" s="163"/>
      <c r="DX29" s="163"/>
      <c r="DY29" s="163"/>
      <c r="DZ29" s="163"/>
      <c r="EA29" s="163"/>
      <c r="EB29" s="163"/>
      <c r="EC29" s="163"/>
      <c r="ED29" s="163"/>
      <c r="EE29" s="163"/>
      <c r="EF29" s="163"/>
      <c r="EG29" s="163"/>
      <c r="EH29" s="163"/>
      <c r="EI29" s="163"/>
      <c r="EJ29" s="163"/>
      <c r="EK29" s="163"/>
      <c r="EL29" s="163"/>
      <c r="EM29" s="163"/>
      <c r="EN29" s="163"/>
      <c r="EO29" s="163"/>
      <c r="EP29" s="163"/>
      <c r="EQ29" s="163"/>
      <c r="ER29" s="163"/>
      <c r="ES29" s="163"/>
      <c r="ET29" s="163"/>
      <c r="EU29" s="163"/>
      <c r="EV29" s="163"/>
      <c r="EW29" s="163"/>
      <c r="EX29" s="163"/>
      <c r="EY29" s="163"/>
      <c r="EZ29" s="163"/>
      <c r="FA29" s="163"/>
      <c r="FB29" s="163"/>
      <c r="FC29" s="163"/>
      <c r="FD29" s="163"/>
      <c r="FE29" s="163"/>
      <c r="FF29" s="163"/>
      <c r="FG29" s="163"/>
      <c r="FH29" s="163"/>
      <c r="FI29" s="163"/>
      <c r="FJ29" s="163"/>
      <c r="FK29" s="163"/>
      <c r="FL29" s="163"/>
      <c r="FM29" s="163"/>
      <c r="FN29" s="163"/>
      <c r="FO29" s="163"/>
      <c r="FP29" s="163"/>
      <c r="FQ29" s="163"/>
      <c r="FR29" s="163"/>
      <c r="FS29" s="163"/>
      <c r="FT29" s="163"/>
      <c r="FU29" s="163"/>
      <c r="FV29" s="163"/>
      <c r="FW29" s="163"/>
      <c r="FX29" s="163"/>
      <c r="FY29" s="163"/>
      <c r="FZ29" s="163"/>
      <c r="GA29" s="163"/>
      <c r="GB29" s="163"/>
      <c r="GC29" s="163"/>
      <c r="GD29" s="163"/>
      <c r="GE29" s="163"/>
      <c r="GF29" s="163"/>
      <c r="GG29" s="163"/>
      <c r="GH29" s="163"/>
      <c r="GI29" s="163"/>
      <c r="GJ29" s="163"/>
      <c r="GK29" s="163"/>
      <c r="GL29" s="163"/>
      <c r="GM29" s="163"/>
      <c r="GN29" s="163"/>
      <c r="GO29" s="163"/>
      <c r="GP29" s="163"/>
      <c r="GQ29" s="163"/>
      <c r="GR29" s="163"/>
      <c r="GS29" s="163"/>
      <c r="GT29" s="163"/>
      <c r="GU29" s="163"/>
      <c r="GV29" s="163"/>
      <c r="GW29" s="163"/>
      <c r="GX29" s="163"/>
      <c r="GY29" s="163"/>
      <c r="GZ29" s="163"/>
      <c r="HA29" s="163"/>
      <c r="HB29" s="163"/>
      <c r="HC29" s="163"/>
      <c r="HD29" s="163"/>
      <c r="HE29" s="163"/>
      <c r="HF29" s="163"/>
      <c r="HG29" s="163"/>
      <c r="HH29" s="163"/>
      <c r="HI29" s="163"/>
      <c r="HJ29" s="163"/>
      <c r="HK29" s="163"/>
      <c r="HL29" s="163"/>
      <c r="HM29" s="163"/>
      <c r="HN29" s="163"/>
      <c r="HO29" s="163"/>
      <c r="HP29" s="163"/>
      <c r="HQ29" s="163"/>
      <c r="HR29" s="163"/>
      <c r="HS29" s="163"/>
      <c r="HT29" s="163"/>
      <c r="HU29" s="163"/>
      <c r="HV29" s="163"/>
      <c r="HW29" s="163"/>
      <c r="HX29" s="163"/>
      <c r="HY29" s="163"/>
      <c r="HZ29" s="163"/>
      <c r="IA29" s="163"/>
      <c r="IB29" s="163"/>
      <c r="IC29" s="163"/>
      <c r="ID29" s="163"/>
      <c r="IE29" s="163"/>
      <c r="IF29" s="163"/>
      <c r="IG29" s="163"/>
      <c r="IH29" s="163"/>
      <c r="II29" s="163"/>
      <c r="IJ29" s="163"/>
      <c r="IK29" s="163"/>
      <c r="IL29" s="163"/>
      <c r="IM29" s="163"/>
      <c r="IN29" s="163"/>
      <c r="IO29" s="163"/>
      <c r="IP29" s="163"/>
      <c r="IQ29" s="163"/>
      <c r="IR29" s="163"/>
      <c r="IS29" s="163"/>
      <c r="IT29" s="163"/>
      <c r="IU29" s="163"/>
      <c r="IV29" s="163"/>
      <c r="IW29" s="163"/>
    </row>
    <row r="30" spans="1:257" s="34" customFormat="1" ht="21.9" customHeight="1" x14ac:dyDescent="0.25">
      <c r="A30" s="178"/>
      <c r="B30" s="163" t="s">
        <v>479</v>
      </c>
      <c r="C30" s="163" t="s">
        <v>480</v>
      </c>
      <c r="D30" s="163"/>
      <c r="E30" s="179"/>
      <c r="F30" s="179"/>
      <c r="G30" s="179"/>
      <c r="H30" s="177"/>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63"/>
      <c r="CO30" s="163"/>
      <c r="CP30" s="163"/>
      <c r="CQ30" s="163"/>
      <c r="CR30" s="163"/>
      <c r="CS30" s="163"/>
      <c r="CT30" s="163"/>
      <c r="CU30" s="163"/>
      <c r="CV30" s="163"/>
      <c r="CW30" s="163"/>
      <c r="CX30" s="163"/>
      <c r="CY30" s="163"/>
      <c r="CZ30" s="163"/>
      <c r="DA30" s="163"/>
      <c r="DB30" s="163"/>
      <c r="DC30" s="163"/>
      <c r="DD30" s="163"/>
      <c r="DE30" s="163"/>
      <c r="DF30" s="163"/>
      <c r="DG30" s="163"/>
      <c r="DH30" s="163"/>
      <c r="DI30" s="163"/>
      <c r="DJ30" s="163"/>
      <c r="DK30" s="163"/>
      <c r="DL30" s="163"/>
      <c r="DM30" s="163"/>
      <c r="DN30" s="163"/>
      <c r="DO30" s="163"/>
      <c r="DP30" s="163"/>
      <c r="DQ30" s="163"/>
      <c r="DR30" s="163"/>
      <c r="DS30" s="163"/>
      <c r="DT30" s="163"/>
      <c r="DU30" s="163"/>
      <c r="DV30" s="163"/>
      <c r="DW30" s="163"/>
      <c r="DX30" s="163"/>
      <c r="DY30" s="163"/>
      <c r="DZ30" s="163"/>
      <c r="EA30" s="163"/>
      <c r="EB30" s="163"/>
      <c r="EC30" s="163"/>
      <c r="ED30" s="163"/>
      <c r="EE30" s="163"/>
      <c r="EF30" s="163"/>
      <c r="EG30" s="163"/>
      <c r="EH30" s="163"/>
      <c r="EI30" s="163"/>
      <c r="EJ30" s="163"/>
      <c r="EK30" s="163"/>
      <c r="EL30" s="163"/>
      <c r="EM30" s="163"/>
      <c r="EN30" s="163"/>
      <c r="EO30" s="163"/>
      <c r="EP30" s="163"/>
      <c r="EQ30" s="163"/>
      <c r="ER30" s="163"/>
      <c r="ES30" s="163"/>
      <c r="ET30" s="163"/>
      <c r="EU30" s="163"/>
      <c r="EV30" s="163"/>
      <c r="EW30" s="163"/>
      <c r="EX30" s="163"/>
      <c r="EY30" s="163"/>
      <c r="EZ30" s="163"/>
      <c r="FA30" s="163"/>
      <c r="FB30" s="163"/>
      <c r="FC30" s="163"/>
      <c r="FD30" s="163"/>
      <c r="FE30" s="163"/>
      <c r="FF30" s="163"/>
      <c r="FG30" s="163"/>
      <c r="FH30" s="163"/>
      <c r="FI30" s="163"/>
      <c r="FJ30" s="163"/>
      <c r="FK30" s="163"/>
      <c r="FL30" s="163"/>
      <c r="FM30" s="163"/>
      <c r="FN30" s="163"/>
      <c r="FO30" s="163"/>
      <c r="FP30" s="163"/>
      <c r="FQ30" s="163"/>
      <c r="FR30" s="163"/>
      <c r="FS30" s="163"/>
      <c r="FT30" s="163"/>
      <c r="FU30" s="163"/>
      <c r="FV30" s="163"/>
      <c r="FW30" s="163"/>
      <c r="FX30" s="163"/>
      <c r="FY30" s="163"/>
      <c r="FZ30" s="163"/>
      <c r="GA30" s="163"/>
      <c r="GB30" s="163"/>
      <c r="GC30" s="163"/>
      <c r="GD30" s="163"/>
      <c r="GE30" s="163"/>
      <c r="GF30" s="163"/>
      <c r="GG30" s="163"/>
      <c r="GH30" s="163"/>
      <c r="GI30" s="163"/>
      <c r="GJ30" s="163"/>
      <c r="GK30" s="163"/>
      <c r="GL30" s="163"/>
      <c r="GM30" s="163"/>
      <c r="GN30" s="163"/>
      <c r="GO30" s="163"/>
      <c r="GP30" s="163"/>
      <c r="GQ30" s="163"/>
      <c r="GR30" s="163"/>
      <c r="GS30" s="163"/>
      <c r="GT30" s="163"/>
      <c r="GU30" s="163"/>
      <c r="GV30" s="163"/>
      <c r="GW30" s="163"/>
      <c r="GX30" s="163"/>
      <c r="GY30" s="163"/>
      <c r="GZ30" s="163"/>
      <c r="HA30" s="163"/>
      <c r="HB30" s="163"/>
      <c r="HC30" s="163"/>
      <c r="HD30" s="163"/>
      <c r="HE30" s="163"/>
      <c r="HF30" s="163"/>
      <c r="HG30" s="163"/>
      <c r="HH30" s="163"/>
      <c r="HI30" s="163"/>
      <c r="HJ30" s="163"/>
      <c r="HK30" s="163"/>
      <c r="HL30" s="163"/>
      <c r="HM30" s="163"/>
      <c r="HN30" s="163"/>
      <c r="HO30" s="163"/>
      <c r="HP30" s="163"/>
      <c r="HQ30" s="163"/>
      <c r="HR30" s="163"/>
      <c r="HS30" s="163"/>
      <c r="HT30" s="163"/>
      <c r="HU30" s="163"/>
      <c r="HV30" s="163"/>
      <c r="HW30" s="163"/>
      <c r="HX30" s="163"/>
      <c r="HY30" s="163"/>
      <c r="HZ30" s="163"/>
      <c r="IA30" s="163"/>
      <c r="IB30" s="163"/>
      <c r="IC30" s="163"/>
      <c r="ID30" s="163"/>
      <c r="IE30" s="163"/>
      <c r="IF30" s="163"/>
      <c r="IG30" s="163"/>
      <c r="IH30" s="163"/>
      <c r="II30" s="163"/>
      <c r="IJ30" s="163"/>
      <c r="IK30" s="163"/>
      <c r="IL30" s="163"/>
      <c r="IM30" s="163"/>
      <c r="IN30" s="163"/>
      <c r="IO30" s="163"/>
      <c r="IP30" s="163"/>
      <c r="IQ30" s="163"/>
      <c r="IR30" s="163"/>
      <c r="IS30" s="163"/>
      <c r="IT30" s="163"/>
      <c r="IU30" s="163"/>
      <c r="IV30" s="163"/>
      <c r="IW30" s="163"/>
    </row>
    <row r="31" spans="1:257" s="34" customFormat="1" ht="21.9" customHeight="1" x14ac:dyDescent="0.25">
      <c r="A31" s="163"/>
      <c r="B31" s="163" t="s">
        <v>481</v>
      </c>
      <c r="C31" s="643" t="s">
        <v>482</v>
      </c>
      <c r="D31" s="655"/>
      <c r="E31" s="176" t="str">
        <f>IF(E30="","",($D$8/E30)*E27)</f>
        <v/>
      </c>
      <c r="F31" s="176" t="str">
        <f>IF(F30="","",($D$8/F30)*F27)</f>
        <v/>
      </c>
      <c r="G31" s="176" t="str">
        <f>IF(G30="","",($D$8/G30)*G27)</f>
        <v/>
      </c>
      <c r="H31" s="180"/>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163"/>
      <c r="CO31" s="163"/>
      <c r="CP31" s="163"/>
      <c r="CQ31" s="163"/>
      <c r="CR31" s="163"/>
      <c r="CS31" s="163"/>
      <c r="CT31" s="163"/>
      <c r="CU31" s="163"/>
      <c r="CV31" s="163"/>
      <c r="CW31" s="163"/>
      <c r="CX31" s="163"/>
      <c r="CY31" s="163"/>
      <c r="CZ31" s="163"/>
      <c r="DA31" s="163"/>
      <c r="DB31" s="163"/>
      <c r="DC31" s="163"/>
      <c r="DD31" s="163"/>
      <c r="DE31" s="163"/>
      <c r="DF31" s="163"/>
      <c r="DG31" s="163"/>
      <c r="DH31" s="163"/>
      <c r="DI31" s="163"/>
      <c r="DJ31" s="163"/>
      <c r="DK31" s="163"/>
      <c r="DL31" s="163"/>
      <c r="DM31" s="163"/>
      <c r="DN31" s="163"/>
      <c r="DO31" s="163"/>
      <c r="DP31" s="163"/>
      <c r="DQ31" s="163"/>
      <c r="DR31" s="163"/>
      <c r="DS31" s="163"/>
      <c r="DT31" s="163"/>
      <c r="DU31" s="163"/>
      <c r="DV31" s="163"/>
      <c r="DW31" s="163"/>
      <c r="DX31" s="163"/>
      <c r="DY31" s="163"/>
      <c r="DZ31" s="163"/>
      <c r="EA31" s="163"/>
      <c r="EB31" s="163"/>
      <c r="EC31" s="163"/>
      <c r="ED31" s="163"/>
      <c r="EE31" s="163"/>
      <c r="EF31" s="163"/>
      <c r="EG31" s="163"/>
      <c r="EH31" s="163"/>
      <c r="EI31" s="163"/>
      <c r="EJ31" s="163"/>
      <c r="EK31" s="163"/>
      <c r="EL31" s="163"/>
      <c r="EM31" s="163"/>
      <c r="EN31" s="163"/>
      <c r="EO31" s="163"/>
      <c r="EP31" s="163"/>
      <c r="EQ31" s="163"/>
      <c r="ER31" s="163"/>
      <c r="ES31" s="163"/>
      <c r="ET31" s="163"/>
      <c r="EU31" s="163"/>
      <c r="EV31" s="163"/>
      <c r="EW31" s="163"/>
      <c r="EX31" s="163"/>
      <c r="EY31" s="163"/>
      <c r="EZ31" s="163"/>
      <c r="FA31" s="163"/>
      <c r="FB31" s="163"/>
      <c r="FC31" s="163"/>
      <c r="FD31" s="163"/>
      <c r="FE31" s="163"/>
      <c r="FF31" s="163"/>
      <c r="FG31" s="163"/>
      <c r="FH31" s="163"/>
      <c r="FI31" s="163"/>
      <c r="FJ31" s="163"/>
      <c r="FK31" s="163"/>
      <c r="FL31" s="163"/>
      <c r="FM31" s="163"/>
      <c r="FN31" s="163"/>
      <c r="FO31" s="163"/>
      <c r="FP31" s="163"/>
      <c r="FQ31" s="163"/>
      <c r="FR31" s="163"/>
      <c r="FS31" s="163"/>
      <c r="FT31" s="163"/>
      <c r="FU31" s="163"/>
      <c r="FV31" s="163"/>
      <c r="FW31" s="163"/>
      <c r="FX31" s="163"/>
      <c r="FY31" s="163"/>
      <c r="FZ31" s="163"/>
      <c r="GA31" s="163"/>
      <c r="GB31" s="163"/>
      <c r="GC31" s="163"/>
      <c r="GD31" s="163"/>
      <c r="GE31" s="163"/>
      <c r="GF31" s="163"/>
      <c r="GG31" s="163"/>
      <c r="GH31" s="163"/>
      <c r="GI31" s="163"/>
      <c r="GJ31" s="163"/>
      <c r="GK31" s="163"/>
      <c r="GL31" s="163"/>
      <c r="GM31" s="163"/>
      <c r="GN31" s="163"/>
      <c r="GO31" s="163"/>
      <c r="GP31" s="163"/>
      <c r="GQ31" s="163"/>
      <c r="GR31" s="163"/>
      <c r="GS31" s="163"/>
      <c r="GT31" s="163"/>
      <c r="GU31" s="163"/>
      <c r="GV31" s="163"/>
      <c r="GW31" s="163"/>
      <c r="GX31" s="163"/>
      <c r="GY31" s="163"/>
      <c r="GZ31" s="163"/>
      <c r="HA31" s="163"/>
      <c r="HB31" s="163"/>
      <c r="HC31" s="163"/>
      <c r="HD31" s="163"/>
      <c r="HE31" s="163"/>
      <c r="HF31" s="163"/>
      <c r="HG31" s="163"/>
      <c r="HH31" s="163"/>
      <c r="HI31" s="163"/>
      <c r="HJ31" s="163"/>
      <c r="HK31" s="163"/>
      <c r="HL31" s="163"/>
      <c r="HM31" s="163"/>
      <c r="HN31" s="163"/>
      <c r="HO31" s="163"/>
      <c r="HP31" s="163"/>
      <c r="HQ31" s="163"/>
      <c r="HR31" s="163"/>
      <c r="HS31" s="163"/>
      <c r="HT31" s="163"/>
      <c r="HU31" s="163"/>
      <c r="HV31" s="163"/>
      <c r="HW31" s="163"/>
      <c r="HX31" s="163"/>
      <c r="HY31" s="163"/>
      <c r="HZ31" s="163"/>
      <c r="IA31" s="163"/>
      <c r="IB31" s="163"/>
      <c r="IC31" s="163"/>
      <c r="ID31" s="163"/>
      <c r="IE31" s="163"/>
      <c r="IF31" s="163"/>
      <c r="IG31" s="163"/>
      <c r="IH31" s="163"/>
      <c r="II31" s="163"/>
      <c r="IJ31" s="163"/>
      <c r="IK31" s="163"/>
      <c r="IL31" s="163"/>
      <c r="IM31" s="163"/>
      <c r="IN31" s="163"/>
      <c r="IO31" s="163"/>
      <c r="IP31" s="163"/>
      <c r="IQ31" s="163"/>
      <c r="IR31" s="163"/>
      <c r="IS31" s="163"/>
      <c r="IT31" s="163"/>
      <c r="IU31" s="163"/>
      <c r="IV31" s="163"/>
      <c r="IW31" s="163"/>
    </row>
    <row r="32" spans="1:257" s="34" customFormat="1" ht="21.9" customHeight="1" x14ac:dyDescent="0.25">
      <c r="A32" s="163"/>
      <c r="B32" s="163"/>
      <c r="C32" s="163"/>
      <c r="D32" s="163"/>
      <c r="E32" s="181"/>
      <c r="F32" s="181"/>
      <c r="G32" s="181"/>
      <c r="H32" s="181"/>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63"/>
      <c r="CR32" s="163"/>
      <c r="CS32" s="163"/>
      <c r="CT32" s="163"/>
      <c r="CU32" s="163"/>
      <c r="CV32" s="163"/>
      <c r="CW32" s="163"/>
      <c r="CX32" s="163"/>
      <c r="CY32" s="163"/>
      <c r="CZ32" s="163"/>
      <c r="DA32" s="163"/>
      <c r="DB32" s="163"/>
      <c r="DC32" s="163"/>
      <c r="DD32" s="163"/>
      <c r="DE32" s="163"/>
      <c r="DF32" s="163"/>
      <c r="DG32" s="163"/>
      <c r="DH32" s="163"/>
      <c r="DI32" s="163"/>
      <c r="DJ32" s="163"/>
      <c r="DK32" s="163"/>
      <c r="DL32" s="163"/>
      <c r="DM32" s="163"/>
      <c r="DN32" s="163"/>
      <c r="DO32" s="163"/>
      <c r="DP32" s="163"/>
      <c r="DQ32" s="163"/>
      <c r="DR32" s="163"/>
      <c r="DS32" s="163"/>
      <c r="DT32" s="163"/>
      <c r="DU32" s="163"/>
      <c r="DV32" s="163"/>
      <c r="DW32" s="163"/>
      <c r="DX32" s="163"/>
      <c r="DY32" s="163"/>
      <c r="DZ32" s="163"/>
      <c r="EA32" s="163"/>
      <c r="EB32" s="163"/>
      <c r="EC32" s="163"/>
      <c r="ED32" s="163"/>
      <c r="EE32" s="163"/>
      <c r="EF32" s="163"/>
      <c r="EG32" s="163"/>
      <c r="EH32" s="163"/>
      <c r="EI32" s="163"/>
      <c r="EJ32" s="163"/>
      <c r="EK32" s="163"/>
      <c r="EL32" s="163"/>
      <c r="EM32" s="163"/>
      <c r="EN32" s="163"/>
      <c r="EO32" s="163"/>
      <c r="EP32" s="163"/>
      <c r="EQ32" s="163"/>
      <c r="ER32" s="163"/>
      <c r="ES32" s="163"/>
      <c r="ET32" s="163"/>
      <c r="EU32" s="163"/>
      <c r="EV32" s="163"/>
      <c r="EW32" s="163"/>
      <c r="EX32" s="163"/>
      <c r="EY32" s="163"/>
      <c r="EZ32" s="163"/>
      <c r="FA32" s="163"/>
      <c r="FB32" s="163"/>
      <c r="FC32" s="163"/>
      <c r="FD32" s="163"/>
      <c r="FE32" s="163"/>
      <c r="FF32" s="163"/>
      <c r="FG32" s="163"/>
      <c r="FH32" s="163"/>
      <c r="FI32" s="163"/>
      <c r="FJ32" s="163"/>
      <c r="FK32" s="163"/>
      <c r="FL32" s="163"/>
      <c r="FM32" s="163"/>
      <c r="FN32" s="163"/>
      <c r="FO32" s="163"/>
      <c r="FP32" s="163"/>
      <c r="FQ32" s="163"/>
      <c r="FR32" s="163"/>
      <c r="FS32" s="163"/>
      <c r="FT32" s="163"/>
      <c r="FU32" s="163"/>
      <c r="FV32" s="163"/>
      <c r="FW32" s="163"/>
      <c r="FX32" s="163"/>
      <c r="FY32" s="163"/>
      <c r="FZ32" s="163"/>
      <c r="GA32" s="163"/>
      <c r="GB32" s="163"/>
      <c r="GC32" s="163"/>
      <c r="GD32" s="163"/>
      <c r="GE32" s="163"/>
      <c r="GF32" s="163"/>
      <c r="GG32" s="163"/>
      <c r="GH32" s="163"/>
      <c r="GI32" s="163"/>
      <c r="GJ32" s="163"/>
      <c r="GK32" s="163"/>
      <c r="GL32" s="163"/>
      <c r="GM32" s="163"/>
      <c r="GN32" s="163"/>
      <c r="GO32" s="163"/>
      <c r="GP32" s="163"/>
      <c r="GQ32" s="163"/>
      <c r="GR32" s="163"/>
      <c r="GS32" s="163"/>
      <c r="GT32" s="163"/>
      <c r="GU32" s="163"/>
      <c r="GV32" s="163"/>
      <c r="GW32" s="163"/>
      <c r="GX32" s="163"/>
      <c r="GY32" s="163"/>
      <c r="GZ32" s="163"/>
      <c r="HA32" s="163"/>
      <c r="HB32" s="163"/>
      <c r="HC32" s="163"/>
      <c r="HD32" s="163"/>
      <c r="HE32" s="163"/>
      <c r="HF32" s="163"/>
      <c r="HG32" s="163"/>
      <c r="HH32" s="163"/>
      <c r="HI32" s="163"/>
      <c r="HJ32" s="163"/>
      <c r="HK32" s="163"/>
      <c r="HL32" s="163"/>
      <c r="HM32" s="163"/>
      <c r="HN32" s="163"/>
      <c r="HO32" s="163"/>
      <c r="HP32" s="163"/>
      <c r="HQ32" s="163"/>
      <c r="HR32" s="163"/>
      <c r="HS32" s="163"/>
      <c r="HT32" s="163"/>
      <c r="HU32" s="163"/>
      <c r="HV32" s="163"/>
      <c r="HW32" s="163"/>
      <c r="HX32" s="163"/>
      <c r="HY32" s="163"/>
      <c r="HZ32" s="163"/>
      <c r="IA32" s="163"/>
      <c r="IB32" s="163"/>
      <c r="IC32" s="163"/>
      <c r="ID32" s="163"/>
      <c r="IE32" s="163"/>
      <c r="IF32" s="163"/>
      <c r="IG32" s="163"/>
      <c r="IH32" s="163"/>
      <c r="II32" s="163"/>
      <c r="IJ32" s="163"/>
      <c r="IK32" s="163"/>
      <c r="IL32" s="163"/>
      <c r="IM32" s="163"/>
      <c r="IN32" s="163"/>
      <c r="IO32" s="163"/>
      <c r="IP32" s="163"/>
      <c r="IQ32" s="163"/>
      <c r="IR32" s="163"/>
      <c r="IS32" s="163"/>
      <c r="IT32" s="163"/>
      <c r="IU32" s="163"/>
      <c r="IV32" s="163"/>
      <c r="IW32" s="163"/>
    </row>
    <row r="33" spans="1:257" s="34" customFormat="1" ht="21.9" customHeight="1" x14ac:dyDescent="0.25">
      <c r="A33" s="166" t="s">
        <v>483</v>
      </c>
      <c r="B33" s="163"/>
      <c r="C33" s="163"/>
      <c r="D33" s="163"/>
      <c r="E33" s="174"/>
      <c r="F33" s="174"/>
      <c r="G33" s="174"/>
      <c r="H33" s="174"/>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c r="BR33" s="163"/>
      <c r="BS33" s="163"/>
      <c r="BT33" s="163"/>
      <c r="BU33" s="163"/>
      <c r="BV33" s="163"/>
      <c r="BW33" s="163"/>
      <c r="BX33" s="163"/>
      <c r="BY33" s="163"/>
      <c r="BZ33" s="163"/>
      <c r="CA33" s="163"/>
      <c r="CB33" s="163"/>
      <c r="CC33" s="163"/>
      <c r="CD33" s="163"/>
      <c r="CE33" s="163"/>
      <c r="CF33" s="163"/>
      <c r="CG33" s="163"/>
      <c r="CH33" s="163"/>
      <c r="CI33" s="163"/>
      <c r="CJ33" s="163"/>
      <c r="CK33" s="163"/>
      <c r="CL33" s="163"/>
      <c r="CM33" s="163"/>
      <c r="CN33" s="163"/>
      <c r="CO33" s="163"/>
      <c r="CP33" s="163"/>
      <c r="CQ33" s="163"/>
      <c r="CR33" s="163"/>
      <c r="CS33" s="163"/>
      <c r="CT33" s="163"/>
      <c r="CU33" s="163"/>
      <c r="CV33" s="163"/>
      <c r="CW33" s="163"/>
      <c r="CX33" s="163"/>
      <c r="CY33" s="163"/>
      <c r="CZ33" s="163"/>
      <c r="DA33" s="163"/>
      <c r="DB33" s="163"/>
      <c r="DC33" s="163"/>
      <c r="DD33" s="163"/>
      <c r="DE33" s="163"/>
      <c r="DF33" s="163"/>
      <c r="DG33" s="163"/>
      <c r="DH33" s="163"/>
      <c r="DI33" s="163"/>
      <c r="DJ33" s="163"/>
      <c r="DK33" s="163"/>
      <c r="DL33" s="163"/>
      <c r="DM33" s="163"/>
      <c r="DN33" s="163"/>
      <c r="DO33" s="163"/>
      <c r="DP33" s="163"/>
      <c r="DQ33" s="163"/>
      <c r="DR33" s="163"/>
      <c r="DS33" s="163"/>
      <c r="DT33" s="163"/>
      <c r="DU33" s="163"/>
      <c r="DV33" s="163"/>
      <c r="DW33" s="163"/>
      <c r="DX33" s="163"/>
      <c r="DY33" s="163"/>
      <c r="DZ33" s="163"/>
      <c r="EA33" s="163"/>
      <c r="EB33" s="163"/>
      <c r="EC33" s="163"/>
      <c r="ED33" s="163"/>
      <c r="EE33" s="163"/>
      <c r="EF33" s="163"/>
      <c r="EG33" s="163"/>
      <c r="EH33" s="163"/>
      <c r="EI33" s="163"/>
      <c r="EJ33" s="163"/>
      <c r="EK33" s="163"/>
      <c r="EL33" s="163"/>
      <c r="EM33" s="163"/>
      <c r="EN33" s="163"/>
      <c r="EO33" s="163"/>
      <c r="EP33" s="163"/>
      <c r="EQ33" s="163"/>
      <c r="ER33" s="163"/>
      <c r="ES33" s="163"/>
      <c r="ET33" s="163"/>
      <c r="EU33" s="163"/>
      <c r="EV33" s="163"/>
      <c r="EW33" s="163"/>
      <c r="EX33" s="163"/>
      <c r="EY33" s="163"/>
      <c r="EZ33" s="163"/>
      <c r="FA33" s="163"/>
      <c r="FB33" s="163"/>
      <c r="FC33" s="163"/>
      <c r="FD33" s="163"/>
      <c r="FE33" s="163"/>
      <c r="FF33" s="163"/>
      <c r="FG33" s="163"/>
      <c r="FH33" s="163"/>
      <c r="FI33" s="163"/>
      <c r="FJ33" s="163"/>
      <c r="FK33" s="163"/>
      <c r="FL33" s="163"/>
      <c r="FM33" s="163"/>
      <c r="FN33" s="163"/>
      <c r="FO33" s="163"/>
      <c r="FP33" s="163"/>
      <c r="FQ33" s="163"/>
      <c r="FR33" s="163"/>
      <c r="FS33" s="163"/>
      <c r="FT33" s="163"/>
      <c r="FU33" s="163"/>
      <c r="FV33" s="163"/>
      <c r="FW33" s="163"/>
      <c r="FX33" s="163"/>
      <c r="FY33" s="163"/>
      <c r="FZ33" s="163"/>
      <c r="GA33" s="163"/>
      <c r="GB33" s="163"/>
      <c r="GC33" s="163"/>
      <c r="GD33" s="163"/>
      <c r="GE33" s="163"/>
      <c r="GF33" s="163"/>
      <c r="GG33" s="163"/>
      <c r="GH33" s="163"/>
      <c r="GI33" s="163"/>
      <c r="GJ33" s="163"/>
      <c r="GK33" s="163"/>
      <c r="GL33" s="163"/>
      <c r="GM33" s="163"/>
      <c r="GN33" s="163"/>
      <c r="GO33" s="163"/>
      <c r="GP33" s="163"/>
      <c r="GQ33" s="163"/>
      <c r="GR33" s="163"/>
      <c r="GS33" s="163"/>
      <c r="GT33" s="163"/>
      <c r="GU33" s="163"/>
      <c r="GV33" s="163"/>
      <c r="GW33" s="163"/>
      <c r="GX33" s="163"/>
      <c r="GY33" s="163"/>
      <c r="GZ33" s="163"/>
      <c r="HA33" s="163"/>
      <c r="HB33" s="163"/>
      <c r="HC33" s="163"/>
      <c r="HD33" s="163"/>
      <c r="HE33" s="163"/>
      <c r="HF33" s="163"/>
      <c r="HG33" s="163"/>
      <c r="HH33" s="163"/>
      <c r="HI33" s="163"/>
      <c r="HJ33" s="163"/>
      <c r="HK33" s="163"/>
      <c r="HL33" s="163"/>
      <c r="HM33" s="163"/>
      <c r="HN33" s="163"/>
      <c r="HO33" s="163"/>
      <c r="HP33" s="163"/>
      <c r="HQ33" s="163"/>
      <c r="HR33" s="163"/>
      <c r="HS33" s="163"/>
      <c r="HT33" s="163"/>
      <c r="HU33" s="163"/>
      <c r="HV33" s="163"/>
      <c r="HW33" s="163"/>
      <c r="HX33" s="163"/>
      <c r="HY33" s="163"/>
      <c r="HZ33" s="163"/>
      <c r="IA33" s="163"/>
      <c r="IB33" s="163"/>
      <c r="IC33" s="163"/>
      <c r="ID33" s="163"/>
      <c r="IE33" s="163"/>
      <c r="IF33" s="163"/>
      <c r="IG33" s="163"/>
      <c r="IH33" s="163"/>
      <c r="II33" s="163"/>
      <c r="IJ33" s="163"/>
      <c r="IK33" s="163"/>
      <c r="IL33" s="163"/>
      <c r="IM33" s="163"/>
      <c r="IN33" s="163"/>
      <c r="IO33" s="163"/>
      <c r="IP33" s="163"/>
      <c r="IQ33" s="163"/>
      <c r="IR33" s="163"/>
      <c r="IS33" s="163"/>
      <c r="IT33" s="163"/>
      <c r="IU33" s="163"/>
      <c r="IV33" s="163"/>
      <c r="IW33" s="163"/>
    </row>
    <row r="34" spans="1:257" s="34" customFormat="1" ht="21.9" customHeight="1" x14ac:dyDescent="0.25">
      <c r="A34" s="643" t="s">
        <v>484</v>
      </c>
      <c r="B34" s="643"/>
      <c r="C34" s="643"/>
      <c r="D34" s="643"/>
      <c r="E34" s="464"/>
      <c r="F34" s="464"/>
      <c r="G34" s="464"/>
      <c r="H34" s="464"/>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163"/>
      <c r="BS34" s="163"/>
      <c r="BT34" s="163"/>
      <c r="BU34" s="163"/>
      <c r="BV34" s="163"/>
      <c r="BW34" s="163"/>
      <c r="BX34" s="163"/>
      <c r="BY34" s="163"/>
      <c r="BZ34" s="163"/>
      <c r="CA34" s="163"/>
      <c r="CB34" s="163"/>
      <c r="CC34" s="163"/>
      <c r="CD34" s="163"/>
      <c r="CE34" s="163"/>
      <c r="CF34" s="163"/>
      <c r="CG34" s="163"/>
      <c r="CH34" s="163"/>
      <c r="CI34" s="163"/>
      <c r="CJ34" s="163"/>
      <c r="CK34" s="163"/>
      <c r="CL34" s="163"/>
      <c r="CM34" s="163"/>
      <c r="CN34" s="163"/>
      <c r="CO34" s="163"/>
      <c r="CP34" s="163"/>
      <c r="CQ34" s="163"/>
      <c r="CR34" s="163"/>
      <c r="CS34" s="163"/>
      <c r="CT34" s="163"/>
      <c r="CU34" s="163"/>
      <c r="CV34" s="163"/>
      <c r="CW34" s="163"/>
      <c r="CX34" s="163"/>
      <c r="CY34" s="163"/>
      <c r="CZ34" s="163"/>
      <c r="DA34" s="163"/>
      <c r="DB34" s="163"/>
      <c r="DC34" s="163"/>
      <c r="DD34" s="163"/>
      <c r="DE34" s="163"/>
      <c r="DF34" s="163"/>
      <c r="DG34" s="163"/>
      <c r="DH34" s="163"/>
      <c r="DI34" s="163"/>
      <c r="DJ34" s="163"/>
      <c r="DK34" s="163"/>
      <c r="DL34" s="163"/>
      <c r="DM34" s="163"/>
      <c r="DN34" s="163"/>
      <c r="DO34" s="163"/>
      <c r="DP34" s="163"/>
      <c r="DQ34" s="163"/>
      <c r="DR34" s="163"/>
      <c r="DS34" s="163"/>
      <c r="DT34" s="163"/>
      <c r="DU34" s="163"/>
      <c r="DV34" s="163"/>
      <c r="DW34" s="163"/>
      <c r="DX34" s="163"/>
      <c r="DY34" s="163"/>
      <c r="DZ34" s="163"/>
      <c r="EA34" s="163"/>
      <c r="EB34" s="163"/>
      <c r="EC34" s="163"/>
      <c r="ED34" s="163"/>
      <c r="EE34" s="163"/>
      <c r="EF34" s="163"/>
      <c r="EG34" s="163"/>
      <c r="EH34" s="163"/>
      <c r="EI34" s="163"/>
      <c r="EJ34" s="163"/>
      <c r="EK34" s="163"/>
      <c r="EL34" s="163"/>
      <c r="EM34" s="163"/>
      <c r="EN34" s="163"/>
      <c r="EO34" s="163"/>
      <c r="EP34" s="163"/>
      <c r="EQ34" s="163"/>
      <c r="ER34" s="163"/>
      <c r="ES34" s="163"/>
      <c r="ET34" s="163"/>
      <c r="EU34" s="163"/>
      <c r="EV34" s="163"/>
      <c r="EW34" s="163"/>
      <c r="EX34" s="163"/>
      <c r="EY34" s="163"/>
      <c r="EZ34" s="163"/>
      <c r="FA34" s="163"/>
      <c r="FB34" s="163"/>
      <c r="FC34" s="163"/>
      <c r="FD34" s="163"/>
      <c r="FE34" s="163"/>
      <c r="FF34" s="163"/>
      <c r="FG34" s="163"/>
      <c r="FH34" s="163"/>
      <c r="FI34" s="163"/>
      <c r="FJ34" s="163"/>
      <c r="FK34" s="163"/>
      <c r="FL34" s="163"/>
      <c r="FM34" s="163"/>
      <c r="FN34" s="163"/>
      <c r="FO34" s="163"/>
      <c r="FP34" s="163"/>
      <c r="FQ34" s="163"/>
      <c r="FR34" s="163"/>
      <c r="FS34" s="163"/>
      <c r="FT34" s="163"/>
      <c r="FU34" s="163"/>
      <c r="FV34" s="163"/>
      <c r="FW34" s="163"/>
      <c r="FX34" s="163"/>
      <c r="FY34" s="163"/>
      <c r="FZ34" s="163"/>
      <c r="GA34" s="163"/>
      <c r="GB34" s="163"/>
      <c r="GC34" s="163"/>
      <c r="GD34" s="163"/>
      <c r="GE34" s="163"/>
      <c r="GF34" s="163"/>
      <c r="GG34" s="163"/>
      <c r="GH34" s="163"/>
      <c r="GI34" s="163"/>
      <c r="GJ34" s="163"/>
      <c r="GK34" s="163"/>
      <c r="GL34" s="163"/>
      <c r="GM34" s="163"/>
      <c r="GN34" s="163"/>
      <c r="GO34" s="163"/>
      <c r="GP34" s="163"/>
      <c r="GQ34" s="163"/>
      <c r="GR34" s="163"/>
      <c r="GS34" s="163"/>
      <c r="GT34" s="163"/>
      <c r="GU34" s="163"/>
      <c r="GV34" s="163"/>
      <c r="GW34" s="163"/>
      <c r="GX34" s="163"/>
      <c r="GY34" s="163"/>
      <c r="GZ34" s="163"/>
      <c r="HA34" s="163"/>
      <c r="HB34" s="163"/>
      <c r="HC34" s="163"/>
      <c r="HD34" s="163"/>
      <c r="HE34" s="163"/>
      <c r="HF34" s="163"/>
      <c r="HG34" s="163"/>
      <c r="HH34" s="163"/>
      <c r="HI34" s="163"/>
      <c r="HJ34" s="163"/>
      <c r="HK34" s="163"/>
      <c r="HL34" s="163"/>
      <c r="HM34" s="163"/>
      <c r="HN34" s="163"/>
      <c r="HO34" s="163"/>
      <c r="HP34" s="163"/>
      <c r="HQ34" s="163"/>
      <c r="HR34" s="163"/>
      <c r="HS34" s="163"/>
      <c r="HT34" s="163"/>
      <c r="HU34" s="163"/>
      <c r="HV34" s="163"/>
      <c r="HW34" s="163"/>
      <c r="HX34" s="163"/>
      <c r="HY34" s="163"/>
      <c r="HZ34" s="163"/>
      <c r="IA34" s="163"/>
      <c r="IB34" s="163"/>
      <c r="IC34" s="163"/>
      <c r="ID34" s="163"/>
      <c r="IE34" s="163"/>
      <c r="IF34" s="163"/>
      <c r="IG34" s="163"/>
      <c r="IH34" s="163"/>
      <c r="II34" s="163"/>
      <c r="IJ34" s="163"/>
      <c r="IK34" s="163"/>
      <c r="IL34" s="163"/>
      <c r="IM34" s="163"/>
      <c r="IN34" s="163"/>
      <c r="IO34" s="163"/>
      <c r="IP34" s="163"/>
      <c r="IQ34" s="163"/>
      <c r="IR34" s="163"/>
      <c r="IS34" s="163"/>
      <c r="IT34" s="163"/>
      <c r="IU34" s="163"/>
      <c r="IV34" s="163"/>
      <c r="IW34" s="163"/>
    </row>
    <row r="35" spans="1:257" s="34" customFormat="1" ht="21.9" customHeight="1" x14ac:dyDescent="0.25">
      <c r="A35" s="174"/>
      <c r="B35" s="174"/>
      <c r="C35" s="174"/>
      <c r="D35" s="174" t="s">
        <v>485</v>
      </c>
      <c r="E35" s="177" t="s">
        <v>486</v>
      </c>
      <c r="F35" s="177" t="s">
        <v>486</v>
      </c>
      <c r="G35" s="177" t="s">
        <v>486</v>
      </c>
      <c r="H35" s="177" t="s">
        <v>486</v>
      </c>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3"/>
      <c r="BX35" s="163"/>
      <c r="BY35" s="163"/>
      <c r="BZ35" s="163"/>
      <c r="CA35" s="163"/>
      <c r="CB35" s="163"/>
      <c r="CC35" s="163"/>
      <c r="CD35" s="163"/>
      <c r="CE35" s="163"/>
      <c r="CF35" s="163"/>
      <c r="CG35" s="163"/>
      <c r="CH35" s="163"/>
      <c r="CI35" s="163"/>
      <c r="CJ35" s="163"/>
      <c r="CK35" s="163"/>
      <c r="CL35" s="163"/>
      <c r="CM35" s="163"/>
      <c r="CN35" s="163"/>
      <c r="CO35" s="163"/>
      <c r="CP35" s="163"/>
      <c r="CQ35" s="163"/>
      <c r="CR35" s="163"/>
      <c r="CS35" s="163"/>
      <c r="CT35" s="163"/>
      <c r="CU35" s="163"/>
      <c r="CV35" s="163"/>
      <c r="CW35" s="163"/>
      <c r="CX35" s="163"/>
      <c r="CY35" s="163"/>
      <c r="CZ35" s="163"/>
      <c r="DA35" s="163"/>
      <c r="DB35" s="163"/>
      <c r="DC35" s="163"/>
      <c r="DD35" s="163"/>
      <c r="DE35" s="163"/>
      <c r="DF35" s="163"/>
      <c r="DG35" s="163"/>
      <c r="DH35" s="163"/>
      <c r="DI35" s="163"/>
      <c r="DJ35" s="163"/>
      <c r="DK35" s="163"/>
      <c r="DL35" s="163"/>
      <c r="DM35" s="163"/>
      <c r="DN35" s="163"/>
      <c r="DO35" s="163"/>
      <c r="DP35" s="163"/>
      <c r="DQ35" s="163"/>
      <c r="DR35" s="163"/>
      <c r="DS35" s="163"/>
      <c r="DT35" s="163"/>
      <c r="DU35" s="163"/>
      <c r="DV35" s="163"/>
      <c r="DW35" s="163"/>
      <c r="DX35" s="163"/>
      <c r="DY35" s="163"/>
      <c r="DZ35" s="163"/>
      <c r="EA35" s="163"/>
      <c r="EB35" s="163"/>
      <c r="EC35" s="163"/>
      <c r="ED35" s="163"/>
      <c r="EE35" s="163"/>
      <c r="EF35" s="163"/>
      <c r="EG35" s="163"/>
      <c r="EH35" s="163"/>
      <c r="EI35" s="163"/>
      <c r="EJ35" s="163"/>
      <c r="EK35" s="163"/>
      <c r="EL35" s="163"/>
      <c r="EM35" s="163"/>
      <c r="EN35" s="163"/>
      <c r="EO35" s="163"/>
      <c r="EP35" s="163"/>
      <c r="EQ35" s="163"/>
      <c r="ER35" s="163"/>
      <c r="ES35" s="163"/>
      <c r="ET35" s="163"/>
      <c r="EU35" s="163"/>
      <c r="EV35" s="163"/>
      <c r="EW35" s="163"/>
      <c r="EX35" s="163"/>
      <c r="EY35" s="163"/>
      <c r="EZ35" s="163"/>
      <c r="FA35" s="163"/>
      <c r="FB35" s="163"/>
      <c r="FC35" s="163"/>
      <c r="FD35" s="163"/>
      <c r="FE35" s="163"/>
      <c r="FF35" s="163"/>
      <c r="FG35" s="163"/>
      <c r="FH35" s="163"/>
      <c r="FI35" s="163"/>
      <c r="FJ35" s="163"/>
      <c r="FK35" s="163"/>
      <c r="FL35" s="163"/>
      <c r="FM35" s="163"/>
      <c r="FN35" s="163"/>
      <c r="FO35" s="163"/>
      <c r="FP35" s="163"/>
      <c r="FQ35" s="163"/>
      <c r="FR35" s="163"/>
      <c r="FS35" s="163"/>
      <c r="FT35" s="163"/>
      <c r="FU35" s="163"/>
      <c r="FV35" s="163"/>
      <c r="FW35" s="163"/>
      <c r="FX35" s="163"/>
      <c r="FY35" s="163"/>
      <c r="FZ35" s="163"/>
      <c r="GA35" s="163"/>
      <c r="GB35" s="163"/>
      <c r="GC35" s="163"/>
      <c r="GD35" s="163"/>
      <c r="GE35" s="163"/>
      <c r="GF35" s="163"/>
      <c r="GG35" s="163"/>
      <c r="GH35" s="163"/>
      <c r="GI35" s="163"/>
      <c r="GJ35" s="163"/>
      <c r="GK35" s="163"/>
      <c r="GL35" s="163"/>
      <c r="GM35" s="163"/>
      <c r="GN35" s="163"/>
      <c r="GO35" s="163"/>
      <c r="GP35" s="163"/>
      <c r="GQ35" s="163"/>
      <c r="GR35" s="163"/>
      <c r="GS35" s="163"/>
      <c r="GT35" s="163"/>
      <c r="GU35" s="163"/>
      <c r="GV35" s="163"/>
      <c r="GW35" s="163"/>
      <c r="GX35" s="163"/>
      <c r="GY35" s="163"/>
      <c r="GZ35" s="163"/>
      <c r="HA35" s="163"/>
      <c r="HB35" s="163"/>
      <c r="HC35" s="163"/>
      <c r="HD35" s="163"/>
      <c r="HE35" s="163"/>
      <c r="HF35" s="163"/>
      <c r="HG35" s="163"/>
      <c r="HH35" s="163"/>
      <c r="HI35" s="163"/>
      <c r="HJ35" s="163"/>
      <c r="HK35" s="163"/>
      <c r="HL35" s="163"/>
      <c r="HM35" s="163"/>
      <c r="HN35" s="163"/>
      <c r="HO35" s="163"/>
      <c r="HP35" s="163"/>
      <c r="HQ35" s="163"/>
      <c r="HR35" s="163"/>
      <c r="HS35" s="163"/>
      <c r="HT35" s="163"/>
      <c r="HU35" s="163"/>
      <c r="HV35" s="163"/>
      <c r="HW35" s="163"/>
      <c r="HX35" s="163"/>
      <c r="HY35" s="163"/>
      <c r="HZ35" s="163"/>
      <c r="IA35" s="163"/>
      <c r="IB35" s="163"/>
      <c r="IC35" s="163"/>
      <c r="ID35" s="163"/>
      <c r="IE35" s="163"/>
      <c r="IF35" s="163"/>
      <c r="IG35" s="163"/>
      <c r="IH35" s="163"/>
      <c r="II35" s="163"/>
      <c r="IJ35" s="163"/>
      <c r="IK35" s="163"/>
      <c r="IL35" s="163"/>
      <c r="IM35" s="163"/>
      <c r="IN35" s="163"/>
      <c r="IO35" s="163"/>
      <c r="IP35" s="163"/>
      <c r="IQ35" s="163"/>
      <c r="IR35" s="163"/>
      <c r="IS35" s="163"/>
      <c r="IT35" s="163"/>
      <c r="IU35" s="163"/>
      <c r="IV35" s="163"/>
      <c r="IW35" s="163"/>
    </row>
    <row r="36" spans="1:257" s="34" customFormat="1" ht="21.9" customHeight="1" x14ac:dyDescent="0.25">
      <c r="A36" s="163"/>
      <c r="B36" s="163" t="s">
        <v>487</v>
      </c>
      <c r="C36" s="163" t="s">
        <v>488</v>
      </c>
      <c r="D36" s="173"/>
      <c r="E36" s="180"/>
      <c r="F36" s="180"/>
      <c r="G36" s="180"/>
      <c r="H36" s="180"/>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3"/>
      <c r="CW36" s="163"/>
      <c r="CX36" s="163"/>
      <c r="CY36" s="163"/>
      <c r="CZ36" s="163"/>
      <c r="DA36" s="163"/>
      <c r="DB36" s="163"/>
      <c r="DC36" s="163"/>
      <c r="DD36" s="163"/>
      <c r="DE36" s="163"/>
      <c r="DF36" s="163"/>
      <c r="DG36" s="163"/>
      <c r="DH36" s="163"/>
      <c r="DI36" s="163"/>
      <c r="DJ36" s="163"/>
      <c r="DK36" s="163"/>
      <c r="DL36" s="163"/>
      <c r="DM36" s="163"/>
      <c r="DN36" s="163"/>
      <c r="DO36" s="163"/>
      <c r="DP36" s="163"/>
      <c r="DQ36" s="163"/>
      <c r="DR36" s="163"/>
      <c r="DS36" s="163"/>
      <c r="DT36" s="163"/>
      <c r="DU36" s="163"/>
      <c r="DV36" s="163"/>
      <c r="DW36" s="163"/>
      <c r="DX36" s="163"/>
      <c r="DY36" s="163"/>
      <c r="DZ36" s="163"/>
      <c r="EA36" s="163"/>
      <c r="EB36" s="163"/>
      <c r="EC36" s="163"/>
      <c r="ED36" s="163"/>
      <c r="EE36" s="163"/>
      <c r="EF36" s="163"/>
      <c r="EG36" s="163"/>
      <c r="EH36" s="163"/>
      <c r="EI36" s="163"/>
      <c r="EJ36" s="163"/>
      <c r="EK36" s="163"/>
      <c r="EL36" s="163"/>
      <c r="EM36" s="163"/>
      <c r="EN36" s="163"/>
      <c r="EO36" s="163"/>
      <c r="EP36" s="163"/>
      <c r="EQ36" s="163"/>
      <c r="ER36" s="163"/>
      <c r="ES36" s="163"/>
      <c r="ET36" s="163"/>
      <c r="EU36" s="163"/>
      <c r="EV36" s="163"/>
      <c r="EW36" s="163"/>
      <c r="EX36" s="163"/>
      <c r="EY36" s="163"/>
      <c r="EZ36" s="163"/>
      <c r="FA36" s="163"/>
      <c r="FB36" s="163"/>
      <c r="FC36" s="163"/>
      <c r="FD36" s="163"/>
      <c r="FE36" s="163"/>
      <c r="FF36" s="163"/>
      <c r="FG36" s="163"/>
      <c r="FH36" s="163"/>
      <c r="FI36" s="163"/>
      <c r="FJ36" s="163"/>
      <c r="FK36" s="163"/>
      <c r="FL36" s="163"/>
      <c r="FM36" s="163"/>
      <c r="FN36" s="163"/>
      <c r="FO36" s="163"/>
      <c r="FP36" s="163"/>
      <c r="FQ36" s="163"/>
      <c r="FR36" s="163"/>
      <c r="FS36" s="163"/>
      <c r="FT36" s="163"/>
      <c r="FU36" s="163"/>
      <c r="FV36" s="163"/>
      <c r="FW36" s="163"/>
      <c r="FX36" s="163"/>
      <c r="FY36" s="163"/>
      <c r="FZ36" s="163"/>
      <c r="GA36" s="163"/>
      <c r="GB36" s="163"/>
      <c r="GC36" s="163"/>
      <c r="GD36" s="163"/>
      <c r="GE36" s="163"/>
      <c r="GF36" s="163"/>
      <c r="GG36" s="163"/>
      <c r="GH36" s="163"/>
      <c r="GI36" s="163"/>
      <c r="GJ36" s="163"/>
      <c r="GK36" s="163"/>
      <c r="GL36" s="163"/>
      <c r="GM36" s="163"/>
      <c r="GN36" s="163"/>
      <c r="GO36" s="163"/>
      <c r="GP36" s="163"/>
      <c r="GQ36" s="163"/>
      <c r="GR36" s="163"/>
      <c r="GS36" s="163"/>
      <c r="GT36" s="163"/>
      <c r="GU36" s="163"/>
      <c r="GV36" s="163"/>
      <c r="GW36" s="163"/>
      <c r="GX36" s="163"/>
      <c r="GY36" s="163"/>
      <c r="GZ36" s="163"/>
      <c r="HA36" s="163"/>
      <c r="HB36" s="163"/>
      <c r="HC36" s="163"/>
      <c r="HD36" s="163"/>
      <c r="HE36" s="163"/>
      <c r="HF36" s="163"/>
      <c r="HG36" s="163"/>
      <c r="HH36" s="163"/>
      <c r="HI36" s="163"/>
      <c r="HJ36" s="163"/>
      <c r="HK36" s="163"/>
      <c r="HL36" s="163"/>
      <c r="HM36" s="163"/>
      <c r="HN36" s="163"/>
      <c r="HO36" s="163"/>
      <c r="HP36" s="163"/>
      <c r="HQ36" s="163"/>
      <c r="HR36" s="163"/>
      <c r="HS36" s="163"/>
      <c r="HT36" s="163"/>
      <c r="HU36" s="163"/>
      <c r="HV36" s="163"/>
      <c r="HW36" s="163"/>
      <c r="HX36" s="163"/>
      <c r="HY36" s="163"/>
      <c r="HZ36" s="163"/>
      <c r="IA36" s="163"/>
      <c r="IB36" s="163"/>
      <c r="IC36" s="163"/>
      <c r="ID36" s="163"/>
      <c r="IE36" s="163"/>
      <c r="IF36" s="163"/>
      <c r="IG36" s="163"/>
      <c r="IH36" s="163"/>
      <c r="II36" s="163"/>
      <c r="IJ36" s="163"/>
      <c r="IK36" s="163"/>
      <c r="IL36" s="163"/>
      <c r="IM36" s="163"/>
      <c r="IN36" s="163"/>
      <c r="IO36" s="163"/>
      <c r="IP36" s="163"/>
      <c r="IQ36" s="163"/>
      <c r="IR36" s="163"/>
      <c r="IS36" s="163"/>
      <c r="IT36" s="163"/>
      <c r="IU36" s="163"/>
      <c r="IV36" s="163"/>
      <c r="IW36" s="163"/>
    </row>
    <row r="37" spans="1:257" s="34" customFormat="1" ht="21.9" customHeight="1" x14ac:dyDescent="0.25">
      <c r="A37" s="163"/>
      <c r="B37" s="163" t="s">
        <v>489</v>
      </c>
      <c r="C37" s="163" t="s">
        <v>490</v>
      </c>
      <c r="D37" s="173"/>
      <c r="E37" s="180"/>
      <c r="F37" s="180"/>
      <c r="G37" s="180"/>
      <c r="H37" s="180"/>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c r="BR37" s="163"/>
      <c r="BS37" s="163"/>
      <c r="BT37" s="163"/>
      <c r="BU37" s="163"/>
      <c r="BV37" s="163"/>
      <c r="BW37" s="163"/>
      <c r="BX37" s="163"/>
      <c r="BY37" s="163"/>
      <c r="BZ37" s="163"/>
      <c r="CA37" s="163"/>
      <c r="CB37" s="163"/>
      <c r="CC37" s="163"/>
      <c r="CD37" s="163"/>
      <c r="CE37" s="163"/>
      <c r="CF37" s="163"/>
      <c r="CG37" s="163"/>
      <c r="CH37" s="163"/>
      <c r="CI37" s="163"/>
      <c r="CJ37" s="163"/>
      <c r="CK37" s="163"/>
      <c r="CL37" s="163"/>
      <c r="CM37" s="163"/>
      <c r="CN37" s="163"/>
      <c r="CO37" s="163"/>
      <c r="CP37" s="163"/>
      <c r="CQ37" s="163"/>
      <c r="CR37" s="163"/>
      <c r="CS37" s="163"/>
      <c r="CT37" s="163"/>
      <c r="CU37" s="163"/>
      <c r="CV37" s="163"/>
      <c r="CW37" s="163"/>
      <c r="CX37" s="163"/>
      <c r="CY37" s="163"/>
      <c r="CZ37" s="163"/>
      <c r="DA37" s="163"/>
      <c r="DB37" s="163"/>
      <c r="DC37" s="163"/>
      <c r="DD37" s="163"/>
      <c r="DE37" s="163"/>
      <c r="DF37" s="163"/>
      <c r="DG37" s="163"/>
      <c r="DH37" s="163"/>
      <c r="DI37" s="163"/>
      <c r="DJ37" s="163"/>
      <c r="DK37" s="163"/>
      <c r="DL37" s="163"/>
      <c r="DM37" s="163"/>
      <c r="DN37" s="163"/>
      <c r="DO37" s="163"/>
      <c r="DP37" s="163"/>
      <c r="DQ37" s="163"/>
      <c r="DR37" s="163"/>
      <c r="DS37" s="163"/>
      <c r="DT37" s="163"/>
      <c r="DU37" s="163"/>
      <c r="DV37" s="163"/>
      <c r="DW37" s="163"/>
      <c r="DX37" s="163"/>
      <c r="DY37" s="163"/>
      <c r="DZ37" s="163"/>
      <c r="EA37" s="163"/>
      <c r="EB37" s="163"/>
      <c r="EC37" s="163"/>
      <c r="ED37" s="163"/>
      <c r="EE37" s="163"/>
      <c r="EF37" s="163"/>
      <c r="EG37" s="163"/>
      <c r="EH37" s="163"/>
      <c r="EI37" s="163"/>
      <c r="EJ37" s="163"/>
      <c r="EK37" s="163"/>
      <c r="EL37" s="163"/>
      <c r="EM37" s="163"/>
      <c r="EN37" s="163"/>
      <c r="EO37" s="163"/>
      <c r="EP37" s="163"/>
      <c r="EQ37" s="163"/>
      <c r="ER37" s="163"/>
      <c r="ES37" s="163"/>
      <c r="ET37" s="163"/>
      <c r="EU37" s="163"/>
      <c r="EV37" s="163"/>
      <c r="EW37" s="163"/>
      <c r="EX37" s="163"/>
      <c r="EY37" s="163"/>
      <c r="EZ37" s="163"/>
      <c r="FA37" s="163"/>
      <c r="FB37" s="163"/>
      <c r="FC37" s="163"/>
      <c r="FD37" s="163"/>
      <c r="FE37" s="163"/>
      <c r="FF37" s="163"/>
      <c r="FG37" s="163"/>
      <c r="FH37" s="163"/>
      <c r="FI37" s="163"/>
      <c r="FJ37" s="163"/>
      <c r="FK37" s="163"/>
      <c r="FL37" s="163"/>
      <c r="FM37" s="163"/>
      <c r="FN37" s="163"/>
      <c r="FO37" s="163"/>
      <c r="FP37" s="163"/>
      <c r="FQ37" s="163"/>
      <c r="FR37" s="163"/>
      <c r="FS37" s="163"/>
      <c r="FT37" s="163"/>
      <c r="FU37" s="163"/>
      <c r="FV37" s="163"/>
      <c r="FW37" s="163"/>
      <c r="FX37" s="163"/>
      <c r="FY37" s="163"/>
      <c r="FZ37" s="163"/>
      <c r="GA37" s="163"/>
      <c r="GB37" s="163"/>
      <c r="GC37" s="163"/>
      <c r="GD37" s="163"/>
      <c r="GE37" s="163"/>
      <c r="GF37" s="163"/>
      <c r="GG37" s="163"/>
      <c r="GH37" s="163"/>
      <c r="GI37" s="163"/>
      <c r="GJ37" s="163"/>
      <c r="GK37" s="163"/>
      <c r="GL37" s="163"/>
      <c r="GM37" s="163"/>
      <c r="GN37" s="163"/>
      <c r="GO37" s="163"/>
      <c r="GP37" s="163"/>
      <c r="GQ37" s="163"/>
      <c r="GR37" s="163"/>
      <c r="GS37" s="163"/>
      <c r="GT37" s="163"/>
      <c r="GU37" s="163"/>
      <c r="GV37" s="163"/>
      <c r="GW37" s="163"/>
      <c r="GX37" s="163"/>
      <c r="GY37" s="163"/>
      <c r="GZ37" s="163"/>
      <c r="HA37" s="163"/>
      <c r="HB37" s="163"/>
      <c r="HC37" s="163"/>
      <c r="HD37" s="163"/>
      <c r="HE37" s="163"/>
      <c r="HF37" s="163"/>
      <c r="HG37" s="163"/>
      <c r="HH37" s="163"/>
      <c r="HI37" s="163"/>
      <c r="HJ37" s="163"/>
      <c r="HK37" s="163"/>
      <c r="HL37" s="163"/>
      <c r="HM37" s="163"/>
      <c r="HN37" s="163"/>
      <c r="HO37" s="163"/>
      <c r="HP37" s="163"/>
      <c r="HQ37" s="163"/>
      <c r="HR37" s="163"/>
      <c r="HS37" s="163"/>
      <c r="HT37" s="163"/>
      <c r="HU37" s="163"/>
      <c r="HV37" s="163"/>
      <c r="HW37" s="163"/>
      <c r="HX37" s="163"/>
      <c r="HY37" s="163"/>
      <c r="HZ37" s="163"/>
      <c r="IA37" s="163"/>
      <c r="IB37" s="163"/>
      <c r="IC37" s="163"/>
      <c r="ID37" s="163"/>
      <c r="IE37" s="163"/>
      <c r="IF37" s="163"/>
      <c r="IG37" s="163"/>
      <c r="IH37" s="163"/>
      <c r="II37" s="163"/>
      <c r="IJ37" s="163"/>
      <c r="IK37" s="163"/>
      <c r="IL37" s="163"/>
      <c r="IM37" s="163"/>
      <c r="IN37" s="163"/>
      <c r="IO37" s="163"/>
      <c r="IP37" s="163"/>
      <c r="IQ37" s="163"/>
      <c r="IR37" s="163"/>
      <c r="IS37" s="163"/>
      <c r="IT37" s="163"/>
      <c r="IU37" s="163"/>
      <c r="IV37" s="163"/>
      <c r="IW37" s="163"/>
    </row>
    <row r="38" spans="1:257" s="34" customFormat="1" ht="21.9" customHeight="1" x14ac:dyDescent="0.25">
      <c r="A38" s="163"/>
      <c r="B38" s="163" t="s">
        <v>491</v>
      </c>
      <c r="C38" s="163" t="s">
        <v>492</v>
      </c>
      <c r="D38" s="173"/>
      <c r="E38" s="180"/>
      <c r="F38" s="180"/>
      <c r="G38" s="180"/>
      <c r="H38" s="180"/>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3"/>
      <c r="BS38" s="163"/>
      <c r="BT38" s="163"/>
      <c r="BU38" s="163"/>
      <c r="BV38" s="163"/>
      <c r="BW38" s="163"/>
      <c r="BX38" s="163"/>
      <c r="BY38" s="163"/>
      <c r="BZ38" s="163"/>
      <c r="CA38" s="163"/>
      <c r="CB38" s="163"/>
      <c r="CC38" s="163"/>
      <c r="CD38" s="163"/>
      <c r="CE38" s="163"/>
      <c r="CF38" s="163"/>
      <c r="CG38" s="163"/>
      <c r="CH38" s="163"/>
      <c r="CI38" s="163"/>
      <c r="CJ38" s="163"/>
      <c r="CK38" s="163"/>
      <c r="CL38" s="163"/>
      <c r="CM38" s="163"/>
      <c r="CN38" s="163"/>
      <c r="CO38" s="163"/>
      <c r="CP38" s="163"/>
      <c r="CQ38" s="163"/>
      <c r="CR38" s="163"/>
      <c r="CS38" s="163"/>
      <c r="CT38" s="163"/>
      <c r="CU38" s="163"/>
      <c r="CV38" s="163"/>
      <c r="CW38" s="163"/>
      <c r="CX38" s="163"/>
      <c r="CY38" s="163"/>
      <c r="CZ38" s="163"/>
      <c r="DA38" s="163"/>
      <c r="DB38" s="163"/>
      <c r="DC38" s="163"/>
      <c r="DD38" s="163"/>
      <c r="DE38" s="163"/>
      <c r="DF38" s="163"/>
      <c r="DG38" s="163"/>
      <c r="DH38" s="163"/>
      <c r="DI38" s="163"/>
      <c r="DJ38" s="163"/>
      <c r="DK38" s="163"/>
      <c r="DL38" s="163"/>
      <c r="DM38" s="163"/>
      <c r="DN38" s="163"/>
      <c r="DO38" s="163"/>
      <c r="DP38" s="163"/>
      <c r="DQ38" s="163"/>
      <c r="DR38" s="163"/>
      <c r="DS38" s="163"/>
      <c r="DT38" s="163"/>
      <c r="DU38" s="163"/>
      <c r="DV38" s="163"/>
      <c r="DW38" s="163"/>
      <c r="DX38" s="163"/>
      <c r="DY38" s="163"/>
      <c r="DZ38" s="163"/>
      <c r="EA38" s="163"/>
      <c r="EB38" s="163"/>
      <c r="EC38" s="163"/>
      <c r="ED38" s="163"/>
      <c r="EE38" s="163"/>
      <c r="EF38" s="163"/>
      <c r="EG38" s="163"/>
      <c r="EH38" s="163"/>
      <c r="EI38" s="163"/>
      <c r="EJ38" s="163"/>
      <c r="EK38" s="163"/>
      <c r="EL38" s="163"/>
      <c r="EM38" s="163"/>
      <c r="EN38" s="163"/>
      <c r="EO38" s="163"/>
      <c r="EP38" s="163"/>
      <c r="EQ38" s="163"/>
      <c r="ER38" s="163"/>
      <c r="ES38" s="163"/>
      <c r="ET38" s="163"/>
      <c r="EU38" s="163"/>
      <c r="EV38" s="163"/>
      <c r="EW38" s="163"/>
      <c r="EX38" s="163"/>
      <c r="EY38" s="163"/>
      <c r="EZ38" s="163"/>
      <c r="FA38" s="163"/>
      <c r="FB38" s="163"/>
      <c r="FC38" s="163"/>
      <c r="FD38" s="163"/>
      <c r="FE38" s="163"/>
      <c r="FF38" s="163"/>
      <c r="FG38" s="163"/>
      <c r="FH38" s="163"/>
      <c r="FI38" s="163"/>
      <c r="FJ38" s="163"/>
      <c r="FK38" s="163"/>
      <c r="FL38" s="163"/>
      <c r="FM38" s="163"/>
      <c r="FN38" s="163"/>
      <c r="FO38" s="163"/>
      <c r="FP38" s="163"/>
      <c r="FQ38" s="163"/>
      <c r="FR38" s="163"/>
      <c r="FS38" s="163"/>
      <c r="FT38" s="163"/>
      <c r="FU38" s="163"/>
      <c r="FV38" s="163"/>
      <c r="FW38" s="163"/>
      <c r="FX38" s="163"/>
      <c r="FY38" s="163"/>
      <c r="FZ38" s="163"/>
      <c r="GA38" s="163"/>
      <c r="GB38" s="163"/>
      <c r="GC38" s="163"/>
      <c r="GD38" s="163"/>
      <c r="GE38" s="163"/>
      <c r="GF38" s="163"/>
      <c r="GG38" s="163"/>
      <c r="GH38" s="163"/>
      <c r="GI38" s="163"/>
      <c r="GJ38" s="163"/>
      <c r="GK38" s="163"/>
      <c r="GL38" s="163"/>
      <c r="GM38" s="163"/>
      <c r="GN38" s="163"/>
      <c r="GO38" s="163"/>
      <c r="GP38" s="163"/>
      <c r="GQ38" s="163"/>
      <c r="GR38" s="163"/>
      <c r="GS38" s="163"/>
      <c r="GT38" s="163"/>
      <c r="GU38" s="163"/>
      <c r="GV38" s="163"/>
      <c r="GW38" s="163"/>
      <c r="GX38" s="163"/>
      <c r="GY38" s="163"/>
      <c r="GZ38" s="163"/>
      <c r="HA38" s="163"/>
      <c r="HB38" s="163"/>
      <c r="HC38" s="163"/>
      <c r="HD38" s="163"/>
      <c r="HE38" s="163"/>
      <c r="HF38" s="163"/>
      <c r="HG38" s="163"/>
      <c r="HH38" s="163"/>
      <c r="HI38" s="163"/>
      <c r="HJ38" s="163"/>
      <c r="HK38" s="163"/>
      <c r="HL38" s="163"/>
      <c r="HM38" s="163"/>
      <c r="HN38" s="163"/>
      <c r="HO38" s="163"/>
      <c r="HP38" s="163"/>
      <c r="HQ38" s="163"/>
      <c r="HR38" s="163"/>
      <c r="HS38" s="163"/>
      <c r="HT38" s="163"/>
      <c r="HU38" s="163"/>
      <c r="HV38" s="163"/>
      <c r="HW38" s="163"/>
      <c r="HX38" s="163"/>
      <c r="HY38" s="163"/>
      <c r="HZ38" s="163"/>
      <c r="IA38" s="163"/>
      <c r="IB38" s="163"/>
      <c r="IC38" s="163"/>
      <c r="ID38" s="163"/>
      <c r="IE38" s="163"/>
      <c r="IF38" s="163"/>
      <c r="IG38" s="163"/>
      <c r="IH38" s="163"/>
      <c r="II38" s="163"/>
      <c r="IJ38" s="163"/>
      <c r="IK38" s="163"/>
      <c r="IL38" s="163"/>
      <c r="IM38" s="163"/>
      <c r="IN38" s="163"/>
      <c r="IO38" s="163"/>
      <c r="IP38" s="163"/>
      <c r="IQ38" s="163"/>
      <c r="IR38" s="163"/>
      <c r="IS38" s="163"/>
      <c r="IT38" s="163"/>
      <c r="IU38" s="163"/>
      <c r="IV38" s="163"/>
      <c r="IW38" s="163"/>
    </row>
    <row r="39" spans="1:257" s="34" customFormat="1" ht="21.9" customHeight="1" x14ac:dyDescent="0.25">
      <c r="A39" s="163"/>
      <c r="B39" s="163" t="s">
        <v>493</v>
      </c>
      <c r="C39" s="163" t="s">
        <v>494</v>
      </c>
      <c r="D39" s="173"/>
      <c r="E39" s="180"/>
      <c r="F39" s="180"/>
      <c r="G39" s="180"/>
      <c r="H39" s="180"/>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3"/>
      <c r="CL39" s="163"/>
      <c r="CM39" s="163"/>
      <c r="CN39" s="163"/>
      <c r="CO39" s="163"/>
      <c r="CP39" s="163"/>
      <c r="CQ39" s="163"/>
      <c r="CR39" s="163"/>
      <c r="CS39" s="163"/>
      <c r="CT39" s="163"/>
      <c r="CU39" s="163"/>
      <c r="CV39" s="163"/>
      <c r="CW39" s="163"/>
      <c r="CX39" s="163"/>
      <c r="CY39" s="163"/>
      <c r="CZ39" s="163"/>
      <c r="DA39" s="163"/>
      <c r="DB39" s="163"/>
      <c r="DC39" s="163"/>
      <c r="DD39" s="163"/>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c r="FQ39" s="163"/>
      <c r="FR39" s="163"/>
      <c r="FS39" s="163"/>
      <c r="FT39" s="163"/>
      <c r="FU39" s="163"/>
      <c r="FV39" s="163"/>
      <c r="FW39" s="163"/>
      <c r="FX39" s="163"/>
      <c r="FY39" s="163"/>
      <c r="FZ39" s="163"/>
      <c r="GA39" s="163"/>
      <c r="GB39" s="163"/>
      <c r="GC39" s="163"/>
      <c r="GD39" s="163"/>
      <c r="GE39" s="163"/>
      <c r="GF39" s="163"/>
      <c r="GG39" s="163"/>
      <c r="GH39" s="163"/>
      <c r="GI39" s="163"/>
      <c r="GJ39" s="163"/>
      <c r="GK39" s="163"/>
      <c r="GL39" s="163"/>
      <c r="GM39" s="163"/>
      <c r="GN39" s="163"/>
      <c r="GO39" s="163"/>
      <c r="GP39" s="163"/>
      <c r="GQ39" s="163"/>
      <c r="GR39" s="163"/>
      <c r="GS39" s="163"/>
      <c r="GT39" s="163"/>
      <c r="GU39" s="163"/>
      <c r="GV39" s="163"/>
      <c r="GW39" s="163"/>
      <c r="GX39" s="163"/>
      <c r="GY39" s="163"/>
      <c r="GZ39" s="163"/>
      <c r="HA39" s="163"/>
      <c r="HB39" s="163"/>
      <c r="HC39" s="163"/>
      <c r="HD39" s="163"/>
      <c r="HE39" s="163"/>
      <c r="HF39" s="163"/>
      <c r="HG39" s="163"/>
      <c r="HH39" s="163"/>
      <c r="HI39" s="163"/>
      <c r="HJ39" s="163"/>
      <c r="HK39" s="163"/>
      <c r="HL39" s="163"/>
      <c r="HM39" s="163"/>
      <c r="HN39" s="163"/>
      <c r="HO39" s="163"/>
      <c r="HP39" s="163"/>
      <c r="HQ39" s="163"/>
      <c r="HR39" s="163"/>
      <c r="HS39" s="163"/>
      <c r="HT39" s="163"/>
      <c r="HU39" s="163"/>
      <c r="HV39" s="163"/>
      <c r="HW39" s="163"/>
      <c r="HX39" s="163"/>
      <c r="HY39" s="163"/>
      <c r="HZ39" s="163"/>
      <c r="IA39" s="163"/>
      <c r="IB39" s="163"/>
      <c r="IC39" s="163"/>
      <c r="ID39" s="163"/>
      <c r="IE39" s="163"/>
      <c r="IF39" s="163"/>
      <c r="IG39" s="163"/>
      <c r="IH39" s="163"/>
      <c r="II39" s="163"/>
      <c r="IJ39" s="163"/>
      <c r="IK39" s="163"/>
      <c r="IL39" s="163"/>
      <c r="IM39" s="163"/>
      <c r="IN39" s="163"/>
      <c r="IO39" s="163"/>
      <c r="IP39" s="163"/>
      <c r="IQ39" s="163"/>
      <c r="IR39" s="163"/>
      <c r="IS39" s="163"/>
      <c r="IT39" s="163"/>
      <c r="IU39" s="163"/>
      <c r="IV39" s="163"/>
      <c r="IW39" s="163"/>
    </row>
    <row r="40" spans="1:257" s="34" customFormat="1" ht="27.9" customHeight="1" x14ac:dyDescent="0.25">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3"/>
      <c r="BU40" s="163"/>
      <c r="BV40" s="163"/>
      <c r="BW40" s="163"/>
      <c r="BX40" s="163"/>
      <c r="BY40" s="163"/>
      <c r="BZ40" s="163"/>
      <c r="CA40" s="163"/>
      <c r="CB40" s="163"/>
      <c r="CC40" s="163"/>
      <c r="CD40" s="163"/>
      <c r="CE40" s="163"/>
      <c r="CF40" s="163"/>
      <c r="CG40" s="163"/>
      <c r="CH40" s="163"/>
      <c r="CI40" s="163"/>
      <c r="CJ40" s="163"/>
      <c r="CK40" s="163"/>
      <c r="CL40" s="163"/>
      <c r="CM40" s="163"/>
      <c r="CN40" s="163"/>
      <c r="CO40" s="163"/>
      <c r="CP40" s="163"/>
      <c r="CQ40" s="163"/>
      <c r="CR40" s="163"/>
      <c r="CS40" s="163"/>
      <c r="CT40" s="163"/>
      <c r="CU40" s="163"/>
      <c r="CV40" s="163"/>
      <c r="CW40" s="163"/>
      <c r="CX40" s="163"/>
      <c r="CY40" s="163"/>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3"/>
      <c r="DZ40" s="163"/>
      <c r="EA40" s="163"/>
      <c r="EB40" s="163"/>
      <c r="EC40" s="163"/>
      <c r="ED40" s="163"/>
      <c r="EE40" s="163"/>
      <c r="EF40" s="163"/>
      <c r="EG40" s="163"/>
      <c r="EH40" s="163"/>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3"/>
      <c r="FI40" s="163"/>
      <c r="FJ40" s="163"/>
      <c r="FK40" s="163"/>
      <c r="FL40" s="163"/>
      <c r="FM40" s="163"/>
      <c r="FN40" s="163"/>
      <c r="FO40" s="163"/>
      <c r="FP40" s="163"/>
      <c r="FQ40" s="163"/>
      <c r="FR40" s="163"/>
      <c r="FS40" s="163"/>
      <c r="FT40" s="163"/>
      <c r="FU40" s="163"/>
      <c r="FV40" s="163"/>
      <c r="FW40" s="163"/>
      <c r="FX40" s="163"/>
      <c r="FY40" s="163"/>
      <c r="FZ40" s="163"/>
      <c r="GA40" s="163"/>
      <c r="GB40" s="163"/>
      <c r="GC40" s="163"/>
      <c r="GD40" s="163"/>
      <c r="GE40" s="163"/>
      <c r="GF40" s="163"/>
      <c r="GG40" s="163"/>
      <c r="GH40" s="163"/>
      <c r="GI40" s="163"/>
      <c r="GJ40" s="163"/>
      <c r="GK40" s="163"/>
      <c r="GL40" s="163"/>
      <c r="GM40" s="163"/>
      <c r="GN40" s="163"/>
      <c r="GO40" s="163"/>
      <c r="GP40" s="163"/>
      <c r="GQ40" s="163"/>
      <c r="GR40" s="163"/>
      <c r="GS40" s="163"/>
      <c r="GT40" s="163"/>
      <c r="GU40" s="163"/>
      <c r="GV40" s="163"/>
      <c r="GW40" s="163"/>
      <c r="GX40" s="163"/>
      <c r="GY40" s="163"/>
      <c r="GZ40" s="163"/>
      <c r="HA40" s="163"/>
      <c r="HB40" s="163"/>
      <c r="HC40" s="163"/>
      <c r="HD40" s="163"/>
      <c r="HE40" s="163"/>
      <c r="HF40" s="163"/>
      <c r="HG40" s="163"/>
      <c r="HH40" s="163"/>
      <c r="HI40" s="163"/>
      <c r="HJ40" s="163"/>
      <c r="HK40" s="163"/>
      <c r="HL40" s="163"/>
      <c r="HM40" s="163"/>
      <c r="HN40" s="163"/>
      <c r="HO40" s="163"/>
      <c r="HP40" s="163"/>
      <c r="HQ40" s="163"/>
      <c r="HR40" s="163"/>
      <c r="HS40" s="163"/>
      <c r="HT40" s="163"/>
      <c r="HU40" s="163"/>
      <c r="HV40" s="163"/>
      <c r="HW40" s="163"/>
      <c r="HX40" s="163"/>
      <c r="HY40" s="163"/>
      <c r="HZ40" s="163"/>
      <c r="IA40" s="163"/>
      <c r="IB40" s="163"/>
      <c r="IC40" s="163"/>
      <c r="ID40" s="163"/>
      <c r="IE40" s="163"/>
      <c r="IF40" s="163"/>
      <c r="IG40" s="163"/>
      <c r="IH40" s="163"/>
      <c r="II40" s="163"/>
      <c r="IJ40" s="163"/>
      <c r="IK40" s="163"/>
      <c r="IL40" s="163"/>
      <c r="IM40" s="163"/>
      <c r="IN40" s="163"/>
      <c r="IO40" s="163"/>
      <c r="IP40" s="163"/>
      <c r="IQ40" s="163"/>
      <c r="IR40" s="163"/>
      <c r="IS40" s="163"/>
      <c r="IT40" s="163"/>
      <c r="IU40" s="163"/>
      <c r="IV40" s="163"/>
      <c r="IW40" s="163"/>
    </row>
    <row r="41" spans="1:257" s="34" customFormat="1" ht="21.9" customHeight="1" x14ac:dyDescent="0.25">
      <c r="A41" s="166" t="s">
        <v>495</v>
      </c>
      <c r="B41" s="163"/>
      <c r="C41" s="163"/>
      <c r="D41" s="163"/>
      <c r="E41" s="176" t="str">
        <f>IF(E31="","",E31+SUM(E36:E39))</f>
        <v/>
      </c>
      <c r="F41" s="176" t="str">
        <f>IF(F31="","",F31+SUM(F36:F39))</f>
        <v/>
      </c>
      <c r="G41" s="176" t="str">
        <f>IF(G31="","",G31+SUM(G36:G39))</f>
        <v/>
      </c>
      <c r="H41" s="176" t="str">
        <f>IF(H31="","",H31+SUM(H36:H39))</f>
        <v/>
      </c>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3"/>
      <c r="BQ41" s="163"/>
      <c r="BR41" s="163"/>
      <c r="BS41" s="163"/>
      <c r="BT41" s="163"/>
      <c r="BU41" s="163"/>
      <c r="BV41" s="163"/>
      <c r="BW41" s="163"/>
      <c r="BX41" s="163"/>
      <c r="BY41" s="163"/>
      <c r="BZ41" s="163"/>
      <c r="CA41" s="163"/>
      <c r="CB41" s="163"/>
      <c r="CC41" s="163"/>
      <c r="CD41" s="163"/>
      <c r="CE41" s="163"/>
      <c r="CF41" s="163"/>
      <c r="CG41" s="163"/>
      <c r="CH41" s="163"/>
      <c r="CI41" s="163"/>
      <c r="CJ41" s="163"/>
      <c r="CK41" s="163"/>
      <c r="CL41" s="163"/>
      <c r="CM41" s="163"/>
      <c r="CN41" s="163"/>
      <c r="CO41" s="163"/>
      <c r="CP41" s="163"/>
      <c r="CQ41" s="163"/>
      <c r="CR41" s="163"/>
      <c r="CS41" s="163"/>
      <c r="CT41" s="163"/>
      <c r="CU41" s="163"/>
      <c r="CV41" s="163"/>
      <c r="CW41" s="163"/>
      <c r="CX41" s="163"/>
      <c r="CY41" s="163"/>
      <c r="CZ41" s="163"/>
      <c r="DA41" s="163"/>
      <c r="DB41" s="163"/>
      <c r="DC41" s="163"/>
      <c r="DD41" s="163"/>
      <c r="DE41" s="163"/>
      <c r="DF41" s="163"/>
      <c r="DG41" s="163"/>
      <c r="DH41" s="163"/>
      <c r="DI41" s="163"/>
      <c r="DJ41" s="163"/>
      <c r="DK41" s="163"/>
      <c r="DL41" s="163"/>
      <c r="DM41" s="163"/>
      <c r="DN41" s="163"/>
      <c r="DO41" s="163"/>
      <c r="DP41" s="163"/>
      <c r="DQ41" s="163"/>
      <c r="DR41" s="163"/>
      <c r="DS41" s="163"/>
      <c r="DT41" s="163"/>
      <c r="DU41" s="163"/>
      <c r="DV41" s="163"/>
      <c r="DW41" s="163"/>
      <c r="DX41" s="163"/>
      <c r="DY41" s="163"/>
      <c r="DZ41" s="163"/>
      <c r="EA41" s="163"/>
      <c r="EB41" s="163"/>
      <c r="EC41" s="163"/>
      <c r="ED41" s="163"/>
      <c r="EE41" s="163"/>
      <c r="EF41" s="163"/>
      <c r="EG41" s="163"/>
      <c r="EH41" s="163"/>
      <c r="EI41" s="163"/>
      <c r="EJ41" s="163"/>
      <c r="EK41" s="163"/>
      <c r="EL41" s="163"/>
      <c r="EM41" s="163"/>
      <c r="EN41" s="163"/>
      <c r="EO41" s="163"/>
      <c r="EP41" s="163"/>
      <c r="EQ41" s="163"/>
      <c r="ER41" s="163"/>
      <c r="ES41" s="163"/>
      <c r="ET41" s="163"/>
      <c r="EU41" s="163"/>
      <c r="EV41" s="163"/>
      <c r="EW41" s="163"/>
      <c r="EX41" s="163"/>
      <c r="EY41" s="163"/>
      <c r="EZ41" s="163"/>
      <c r="FA41" s="163"/>
      <c r="FB41" s="163"/>
      <c r="FC41" s="163"/>
      <c r="FD41" s="163"/>
      <c r="FE41" s="163"/>
      <c r="FF41" s="163"/>
      <c r="FG41" s="163"/>
      <c r="FH41" s="163"/>
      <c r="FI41" s="163"/>
      <c r="FJ41" s="163"/>
      <c r="FK41" s="163"/>
      <c r="FL41" s="163"/>
      <c r="FM41" s="163"/>
      <c r="FN41" s="163"/>
      <c r="FO41" s="163"/>
      <c r="FP41" s="163"/>
      <c r="FQ41" s="163"/>
      <c r="FR41" s="163"/>
      <c r="FS41" s="163"/>
      <c r="FT41" s="163"/>
      <c r="FU41" s="163"/>
      <c r="FV41" s="163"/>
      <c r="FW41" s="163"/>
      <c r="FX41" s="163"/>
      <c r="FY41" s="163"/>
      <c r="FZ41" s="163"/>
      <c r="GA41" s="163"/>
      <c r="GB41" s="163"/>
      <c r="GC41" s="163"/>
      <c r="GD41" s="163"/>
      <c r="GE41" s="163"/>
      <c r="GF41" s="163"/>
      <c r="GG41" s="163"/>
      <c r="GH41" s="163"/>
      <c r="GI41" s="163"/>
      <c r="GJ41" s="163"/>
      <c r="GK41" s="163"/>
      <c r="GL41" s="163"/>
      <c r="GM41" s="163"/>
      <c r="GN41" s="163"/>
      <c r="GO41" s="163"/>
      <c r="GP41" s="163"/>
      <c r="GQ41" s="163"/>
      <c r="GR41" s="163"/>
      <c r="GS41" s="163"/>
      <c r="GT41" s="163"/>
      <c r="GU41" s="163"/>
      <c r="GV41" s="163"/>
      <c r="GW41" s="163"/>
      <c r="GX41" s="163"/>
      <c r="GY41" s="163"/>
      <c r="GZ41" s="163"/>
      <c r="HA41" s="163"/>
      <c r="HB41" s="163"/>
      <c r="HC41" s="163"/>
      <c r="HD41" s="163"/>
      <c r="HE41" s="163"/>
      <c r="HF41" s="163"/>
      <c r="HG41" s="163"/>
      <c r="HH41" s="163"/>
      <c r="HI41" s="163"/>
      <c r="HJ41" s="163"/>
      <c r="HK41" s="163"/>
      <c r="HL41" s="163"/>
      <c r="HM41" s="163"/>
      <c r="HN41" s="163"/>
      <c r="HO41" s="163"/>
      <c r="HP41" s="163"/>
      <c r="HQ41" s="163"/>
      <c r="HR41" s="163"/>
      <c r="HS41" s="163"/>
      <c r="HT41" s="163"/>
      <c r="HU41" s="163"/>
      <c r="HV41" s="163"/>
      <c r="HW41" s="163"/>
      <c r="HX41" s="163"/>
      <c r="HY41" s="163"/>
      <c r="HZ41" s="163"/>
      <c r="IA41" s="163"/>
      <c r="IB41" s="163"/>
      <c r="IC41" s="163"/>
      <c r="ID41" s="163"/>
      <c r="IE41" s="163"/>
      <c r="IF41" s="163"/>
      <c r="IG41" s="163"/>
      <c r="IH41" s="163"/>
      <c r="II41" s="163"/>
      <c r="IJ41" s="163"/>
      <c r="IK41" s="163"/>
      <c r="IL41" s="163"/>
      <c r="IM41" s="163"/>
      <c r="IN41" s="163"/>
      <c r="IO41" s="163"/>
      <c r="IP41" s="163"/>
      <c r="IQ41" s="163"/>
      <c r="IR41" s="163"/>
      <c r="IS41" s="163"/>
      <c r="IT41" s="163"/>
      <c r="IU41" s="163"/>
      <c r="IV41" s="163"/>
      <c r="IW41" s="163"/>
    </row>
    <row r="42" spans="1:257" s="34" customFormat="1" x14ac:dyDescent="0.25">
      <c r="A42" s="163"/>
      <c r="B42" s="163"/>
      <c r="C42" s="163"/>
      <c r="D42" s="174"/>
      <c r="E42" s="181"/>
      <c r="F42" s="181"/>
      <c r="G42" s="181"/>
      <c r="H42" s="181"/>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63"/>
      <c r="BR42" s="163"/>
      <c r="BS42" s="163"/>
      <c r="BT42" s="163"/>
      <c r="BU42" s="163"/>
      <c r="BV42" s="163"/>
      <c r="BW42" s="163"/>
      <c r="BX42" s="163"/>
      <c r="BY42" s="163"/>
      <c r="BZ42" s="163"/>
      <c r="CA42" s="163"/>
      <c r="CB42" s="163"/>
      <c r="CC42" s="163"/>
      <c r="CD42" s="163"/>
      <c r="CE42" s="163"/>
      <c r="CF42" s="163"/>
      <c r="CG42" s="163"/>
      <c r="CH42" s="163"/>
      <c r="CI42" s="163"/>
      <c r="CJ42" s="163"/>
      <c r="CK42" s="163"/>
      <c r="CL42" s="163"/>
      <c r="CM42" s="163"/>
      <c r="CN42" s="163"/>
      <c r="CO42" s="163"/>
      <c r="CP42" s="163"/>
      <c r="CQ42" s="163"/>
      <c r="CR42" s="163"/>
      <c r="CS42" s="163"/>
      <c r="CT42" s="163"/>
      <c r="CU42" s="163"/>
      <c r="CV42" s="163"/>
      <c r="CW42" s="163"/>
      <c r="CX42" s="163"/>
      <c r="CY42" s="163"/>
      <c r="CZ42" s="163"/>
      <c r="DA42" s="163"/>
      <c r="DB42" s="163"/>
      <c r="DC42" s="163"/>
      <c r="DD42" s="163"/>
      <c r="DE42" s="163"/>
      <c r="DF42" s="163"/>
      <c r="DG42" s="163"/>
      <c r="DH42" s="163"/>
      <c r="DI42" s="163"/>
      <c r="DJ42" s="163"/>
      <c r="DK42" s="163"/>
      <c r="DL42" s="163"/>
      <c r="DM42" s="163"/>
      <c r="DN42" s="163"/>
      <c r="DO42" s="163"/>
      <c r="DP42" s="163"/>
      <c r="DQ42" s="163"/>
      <c r="DR42" s="163"/>
      <c r="DS42" s="163"/>
      <c r="DT42" s="163"/>
      <c r="DU42" s="163"/>
      <c r="DV42" s="163"/>
      <c r="DW42" s="163"/>
      <c r="DX42" s="163"/>
      <c r="DY42" s="163"/>
      <c r="DZ42" s="163"/>
      <c r="EA42" s="163"/>
      <c r="EB42" s="163"/>
      <c r="EC42" s="163"/>
      <c r="ED42" s="163"/>
      <c r="EE42" s="163"/>
      <c r="EF42" s="163"/>
      <c r="EG42" s="163"/>
      <c r="EH42" s="163"/>
      <c r="EI42" s="163"/>
      <c r="EJ42" s="163"/>
      <c r="EK42" s="163"/>
      <c r="EL42" s="163"/>
      <c r="EM42" s="163"/>
      <c r="EN42" s="163"/>
      <c r="EO42" s="163"/>
      <c r="EP42" s="163"/>
      <c r="EQ42" s="163"/>
      <c r="ER42" s="163"/>
      <c r="ES42" s="163"/>
      <c r="ET42" s="163"/>
      <c r="EU42" s="163"/>
      <c r="EV42" s="163"/>
      <c r="EW42" s="163"/>
      <c r="EX42" s="163"/>
      <c r="EY42" s="163"/>
      <c r="EZ42" s="163"/>
      <c r="FA42" s="163"/>
      <c r="FB42" s="163"/>
      <c r="FC42" s="163"/>
      <c r="FD42" s="163"/>
      <c r="FE42" s="163"/>
      <c r="FF42" s="163"/>
      <c r="FG42" s="163"/>
      <c r="FH42" s="163"/>
      <c r="FI42" s="163"/>
      <c r="FJ42" s="163"/>
      <c r="FK42" s="163"/>
      <c r="FL42" s="163"/>
      <c r="FM42" s="163"/>
      <c r="FN42" s="163"/>
      <c r="FO42" s="163"/>
      <c r="FP42" s="163"/>
      <c r="FQ42" s="163"/>
      <c r="FR42" s="163"/>
      <c r="FS42" s="163"/>
      <c r="FT42" s="163"/>
      <c r="FU42" s="163"/>
      <c r="FV42" s="163"/>
      <c r="FW42" s="163"/>
      <c r="FX42" s="163"/>
      <c r="FY42" s="163"/>
      <c r="FZ42" s="163"/>
      <c r="GA42" s="163"/>
      <c r="GB42" s="163"/>
      <c r="GC42" s="163"/>
      <c r="GD42" s="163"/>
      <c r="GE42" s="163"/>
      <c r="GF42" s="163"/>
      <c r="GG42" s="163"/>
      <c r="GH42" s="163"/>
      <c r="GI42" s="163"/>
      <c r="GJ42" s="163"/>
      <c r="GK42" s="163"/>
      <c r="GL42" s="163"/>
      <c r="GM42" s="163"/>
      <c r="GN42" s="163"/>
      <c r="GO42" s="163"/>
      <c r="GP42" s="163"/>
      <c r="GQ42" s="163"/>
      <c r="GR42" s="163"/>
      <c r="GS42" s="163"/>
      <c r="GT42" s="163"/>
      <c r="GU42" s="163"/>
      <c r="GV42" s="163"/>
      <c r="GW42" s="163"/>
      <c r="GX42" s="163"/>
      <c r="GY42" s="163"/>
      <c r="GZ42" s="163"/>
      <c r="HA42" s="163"/>
      <c r="HB42" s="163"/>
      <c r="HC42" s="163"/>
      <c r="HD42" s="163"/>
      <c r="HE42" s="163"/>
      <c r="HF42" s="163"/>
      <c r="HG42" s="163"/>
      <c r="HH42" s="163"/>
      <c r="HI42" s="163"/>
      <c r="HJ42" s="163"/>
      <c r="HK42" s="163"/>
      <c r="HL42" s="163"/>
      <c r="HM42" s="163"/>
      <c r="HN42" s="163"/>
      <c r="HO42" s="163"/>
      <c r="HP42" s="163"/>
      <c r="HQ42" s="163"/>
      <c r="HR42" s="163"/>
      <c r="HS42" s="163"/>
      <c r="HT42" s="163"/>
      <c r="HU42" s="163"/>
      <c r="HV42" s="163"/>
      <c r="HW42" s="163"/>
      <c r="HX42" s="163"/>
      <c r="HY42" s="163"/>
      <c r="HZ42" s="163"/>
      <c r="IA42" s="163"/>
      <c r="IB42" s="163"/>
      <c r="IC42" s="163"/>
      <c r="ID42" s="163"/>
      <c r="IE42" s="163"/>
      <c r="IF42" s="163"/>
      <c r="IG42" s="163"/>
      <c r="IH42" s="163"/>
      <c r="II42" s="163"/>
      <c r="IJ42" s="163"/>
      <c r="IK42" s="163"/>
      <c r="IL42" s="163"/>
      <c r="IM42" s="163"/>
      <c r="IN42" s="163"/>
      <c r="IO42" s="163"/>
      <c r="IP42" s="163"/>
      <c r="IQ42" s="163"/>
      <c r="IR42" s="163"/>
      <c r="IS42" s="163"/>
      <c r="IT42" s="163"/>
      <c r="IU42" s="163"/>
      <c r="IV42" s="163"/>
      <c r="IW42" s="163"/>
    </row>
    <row r="43" spans="1:257" s="34" customFormat="1" ht="40.5" customHeight="1" thickBot="1" x14ac:dyDescent="0.3">
      <c r="A43" s="166" t="s">
        <v>496</v>
      </c>
      <c r="B43" s="163"/>
      <c r="C43" s="163"/>
      <c r="D43" s="174"/>
      <c r="E43" s="174"/>
      <c r="F43" s="174"/>
      <c r="G43" s="174"/>
      <c r="H43" s="174"/>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63"/>
      <c r="BR43" s="163"/>
      <c r="BS43" s="163"/>
      <c r="BT43" s="163"/>
      <c r="BU43" s="163"/>
      <c r="BV43" s="163"/>
      <c r="BW43" s="163"/>
      <c r="BX43" s="163"/>
      <c r="BY43" s="163"/>
      <c r="BZ43" s="163"/>
      <c r="CA43" s="163"/>
      <c r="CB43" s="163"/>
      <c r="CC43" s="163"/>
      <c r="CD43" s="163"/>
      <c r="CE43" s="163"/>
      <c r="CF43" s="163"/>
      <c r="CG43" s="163"/>
      <c r="CH43" s="163"/>
      <c r="CI43" s="163"/>
      <c r="CJ43" s="163"/>
      <c r="CK43" s="163"/>
      <c r="CL43" s="163"/>
      <c r="CM43" s="163"/>
      <c r="CN43" s="163"/>
      <c r="CO43" s="163"/>
      <c r="CP43" s="163"/>
      <c r="CQ43" s="163"/>
      <c r="CR43" s="163"/>
      <c r="CS43" s="163"/>
      <c r="CT43" s="163"/>
      <c r="CU43" s="163"/>
      <c r="CV43" s="163"/>
      <c r="CW43" s="163"/>
      <c r="CX43" s="163"/>
      <c r="CY43" s="163"/>
      <c r="CZ43" s="163"/>
      <c r="DA43" s="163"/>
      <c r="DB43" s="163"/>
      <c r="DC43" s="163"/>
      <c r="DD43" s="163"/>
      <c r="DE43" s="163"/>
      <c r="DF43" s="163"/>
      <c r="DG43" s="163"/>
      <c r="DH43" s="163"/>
      <c r="DI43" s="163"/>
      <c r="DJ43" s="163"/>
      <c r="DK43" s="163"/>
      <c r="DL43" s="163"/>
      <c r="DM43" s="163"/>
      <c r="DN43" s="163"/>
      <c r="DO43" s="163"/>
      <c r="DP43" s="163"/>
      <c r="DQ43" s="163"/>
      <c r="DR43" s="163"/>
      <c r="DS43" s="163"/>
      <c r="DT43" s="163"/>
      <c r="DU43" s="163"/>
      <c r="DV43" s="163"/>
      <c r="DW43" s="163"/>
      <c r="DX43" s="163"/>
      <c r="DY43" s="163"/>
      <c r="DZ43" s="163"/>
      <c r="EA43" s="163"/>
      <c r="EB43" s="163"/>
      <c r="EC43" s="163"/>
      <c r="ED43" s="163"/>
      <c r="EE43" s="163"/>
      <c r="EF43" s="163"/>
      <c r="EG43" s="163"/>
      <c r="EH43" s="163"/>
      <c r="EI43" s="163"/>
      <c r="EJ43" s="163"/>
      <c r="EK43" s="163"/>
      <c r="EL43" s="163"/>
      <c r="EM43" s="163"/>
      <c r="EN43" s="163"/>
      <c r="EO43" s="163"/>
      <c r="EP43" s="163"/>
      <c r="EQ43" s="163"/>
      <c r="ER43" s="163"/>
      <c r="ES43" s="163"/>
      <c r="ET43" s="163"/>
      <c r="EU43" s="163"/>
      <c r="EV43" s="163"/>
      <c r="EW43" s="163"/>
      <c r="EX43" s="163"/>
      <c r="EY43" s="163"/>
      <c r="EZ43" s="163"/>
      <c r="FA43" s="163"/>
      <c r="FB43" s="163"/>
      <c r="FC43" s="163"/>
      <c r="FD43" s="163"/>
      <c r="FE43" s="163"/>
      <c r="FF43" s="163"/>
      <c r="FG43" s="163"/>
      <c r="FH43" s="163"/>
      <c r="FI43" s="163"/>
      <c r="FJ43" s="163"/>
      <c r="FK43" s="163"/>
      <c r="FL43" s="163"/>
      <c r="FM43" s="163"/>
      <c r="FN43" s="163"/>
      <c r="FO43" s="163"/>
      <c r="FP43" s="163"/>
      <c r="FQ43" s="163"/>
      <c r="FR43" s="163"/>
      <c r="FS43" s="163"/>
      <c r="FT43" s="163"/>
      <c r="FU43" s="163"/>
      <c r="FV43" s="163"/>
      <c r="FW43" s="163"/>
      <c r="FX43" s="163"/>
      <c r="FY43" s="163"/>
      <c r="FZ43" s="163"/>
      <c r="GA43" s="163"/>
      <c r="GB43" s="163"/>
      <c r="GC43" s="163"/>
      <c r="GD43" s="163"/>
      <c r="GE43" s="163"/>
      <c r="GF43" s="163"/>
      <c r="GG43" s="163"/>
      <c r="GH43" s="163"/>
      <c r="GI43" s="163"/>
      <c r="GJ43" s="163"/>
      <c r="GK43" s="163"/>
      <c r="GL43" s="163"/>
      <c r="GM43" s="163"/>
      <c r="GN43" s="163"/>
      <c r="GO43" s="163"/>
      <c r="GP43" s="163"/>
      <c r="GQ43" s="163"/>
      <c r="GR43" s="163"/>
      <c r="GS43" s="163"/>
      <c r="GT43" s="163"/>
      <c r="GU43" s="163"/>
      <c r="GV43" s="163"/>
      <c r="GW43" s="163"/>
      <c r="GX43" s="163"/>
      <c r="GY43" s="163"/>
      <c r="GZ43" s="163"/>
      <c r="HA43" s="163"/>
      <c r="HB43" s="163"/>
      <c r="HC43" s="163"/>
      <c r="HD43" s="163"/>
      <c r="HE43" s="163"/>
      <c r="HF43" s="163"/>
      <c r="HG43" s="163"/>
      <c r="HH43" s="163"/>
      <c r="HI43" s="163"/>
      <c r="HJ43" s="163"/>
      <c r="HK43" s="163"/>
      <c r="HL43" s="163"/>
      <c r="HM43" s="163"/>
      <c r="HN43" s="163"/>
      <c r="HO43" s="163"/>
      <c r="HP43" s="163"/>
      <c r="HQ43" s="163"/>
      <c r="HR43" s="163"/>
      <c r="HS43" s="163"/>
      <c r="HT43" s="163"/>
      <c r="HU43" s="163"/>
      <c r="HV43" s="163"/>
      <c r="HW43" s="163"/>
      <c r="HX43" s="163"/>
      <c r="HY43" s="163"/>
      <c r="HZ43" s="163"/>
      <c r="IA43" s="163"/>
      <c r="IB43" s="163"/>
      <c r="IC43" s="163"/>
      <c r="ID43" s="163"/>
      <c r="IE43" s="163"/>
      <c r="IF43" s="163"/>
      <c r="IG43" s="163"/>
      <c r="IH43" s="163"/>
      <c r="II43" s="163"/>
      <c r="IJ43" s="163"/>
      <c r="IK43" s="163"/>
      <c r="IL43" s="163"/>
      <c r="IM43" s="163"/>
      <c r="IN43" s="163"/>
      <c r="IO43" s="163"/>
      <c r="IP43" s="163"/>
      <c r="IQ43" s="163"/>
      <c r="IR43" s="163"/>
      <c r="IS43" s="163"/>
      <c r="IT43" s="163"/>
      <c r="IU43" s="163"/>
      <c r="IV43" s="163"/>
      <c r="IW43" s="163"/>
    </row>
    <row r="44" spans="1:257" s="34" customFormat="1" ht="21.9" customHeight="1" thickBot="1" x14ac:dyDescent="0.3">
      <c r="A44" s="163"/>
      <c r="B44" s="163" t="s">
        <v>497</v>
      </c>
      <c r="C44" s="163" t="s">
        <v>498</v>
      </c>
      <c r="D44" s="163"/>
      <c r="E44" s="182" t="str">
        <f>IF(E41="","",E41)</f>
        <v/>
      </c>
      <c r="F44" s="183" t="str">
        <f>IF(F41="","",F41)</f>
        <v/>
      </c>
      <c r="G44" s="183" t="str">
        <f>IF(G41="","",G41)</f>
        <v/>
      </c>
      <c r="H44" s="184" t="str">
        <f>IF(H41="","",H41)</f>
        <v/>
      </c>
      <c r="I44" s="163"/>
      <c r="J44" s="163"/>
      <c r="K44" s="163"/>
      <c r="L44" s="185"/>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c r="BM44" s="163"/>
      <c r="BN44" s="163"/>
      <c r="BO44" s="163"/>
      <c r="BP44" s="163"/>
      <c r="BQ44" s="163"/>
      <c r="BR44" s="163"/>
      <c r="BS44" s="163"/>
      <c r="BT44" s="163"/>
      <c r="BU44" s="163"/>
      <c r="BV44" s="163"/>
      <c r="BW44" s="163"/>
      <c r="BX44" s="163"/>
      <c r="BY44" s="163"/>
      <c r="BZ44" s="163"/>
      <c r="CA44" s="163"/>
      <c r="CB44" s="163"/>
      <c r="CC44" s="163"/>
      <c r="CD44" s="163"/>
      <c r="CE44" s="163"/>
      <c r="CF44" s="163"/>
      <c r="CG44" s="163"/>
      <c r="CH44" s="163"/>
      <c r="CI44" s="163"/>
      <c r="CJ44" s="163"/>
      <c r="CK44" s="163"/>
      <c r="CL44" s="163"/>
      <c r="CM44" s="163"/>
      <c r="CN44" s="163"/>
      <c r="CO44" s="163"/>
      <c r="CP44" s="163"/>
      <c r="CQ44" s="163"/>
      <c r="CR44" s="163"/>
      <c r="CS44" s="163"/>
      <c r="CT44" s="163"/>
      <c r="CU44" s="163"/>
      <c r="CV44" s="163"/>
      <c r="CW44" s="163"/>
      <c r="CX44" s="163"/>
      <c r="CY44" s="163"/>
      <c r="CZ44" s="163"/>
      <c r="DA44" s="163"/>
      <c r="DB44" s="163"/>
      <c r="DC44" s="163"/>
      <c r="DD44" s="163"/>
      <c r="DE44" s="163"/>
      <c r="DF44" s="163"/>
      <c r="DG44" s="163"/>
      <c r="DH44" s="163"/>
      <c r="DI44" s="163"/>
      <c r="DJ44" s="163"/>
      <c r="DK44" s="163"/>
      <c r="DL44" s="163"/>
      <c r="DM44" s="163"/>
      <c r="DN44" s="163"/>
      <c r="DO44" s="163"/>
      <c r="DP44" s="163"/>
      <c r="DQ44" s="163"/>
      <c r="DR44" s="163"/>
      <c r="DS44" s="163"/>
      <c r="DT44" s="163"/>
      <c r="DU44" s="163"/>
      <c r="DV44" s="163"/>
      <c r="DW44" s="163"/>
      <c r="DX44" s="163"/>
      <c r="DY44" s="163"/>
      <c r="DZ44" s="163"/>
      <c r="EA44" s="163"/>
      <c r="EB44" s="163"/>
      <c r="EC44" s="163"/>
      <c r="ED44" s="163"/>
      <c r="EE44" s="163"/>
      <c r="EF44" s="163"/>
      <c r="EG44" s="163"/>
      <c r="EH44" s="163"/>
      <c r="EI44" s="163"/>
      <c r="EJ44" s="163"/>
      <c r="EK44" s="163"/>
      <c r="EL44" s="163"/>
      <c r="EM44" s="163"/>
      <c r="EN44" s="163"/>
      <c r="EO44" s="163"/>
      <c r="EP44" s="163"/>
      <c r="EQ44" s="163"/>
      <c r="ER44" s="163"/>
      <c r="ES44" s="163"/>
      <c r="ET44" s="163"/>
      <c r="EU44" s="163"/>
      <c r="EV44" s="163"/>
      <c r="EW44" s="163"/>
      <c r="EX44" s="163"/>
      <c r="EY44" s="163"/>
      <c r="EZ44" s="163"/>
      <c r="FA44" s="163"/>
      <c r="FB44" s="163"/>
      <c r="FC44" s="163"/>
      <c r="FD44" s="163"/>
      <c r="FE44" s="163"/>
      <c r="FF44" s="163"/>
      <c r="FG44" s="163"/>
      <c r="FH44" s="163"/>
      <c r="FI44" s="163"/>
      <c r="FJ44" s="163"/>
      <c r="FK44" s="163"/>
      <c r="FL44" s="163"/>
      <c r="FM44" s="163"/>
      <c r="FN44" s="163"/>
      <c r="FO44" s="163"/>
      <c r="FP44" s="163"/>
      <c r="FQ44" s="163"/>
      <c r="FR44" s="163"/>
      <c r="FS44" s="163"/>
      <c r="FT44" s="163"/>
      <c r="FU44" s="163"/>
      <c r="FV44" s="163"/>
      <c r="FW44" s="163"/>
      <c r="FX44" s="163"/>
      <c r="FY44" s="163"/>
      <c r="FZ44" s="163"/>
      <c r="GA44" s="163"/>
      <c r="GB44" s="163"/>
      <c r="GC44" s="163"/>
      <c r="GD44" s="163"/>
      <c r="GE44" s="163"/>
      <c r="GF44" s="163"/>
      <c r="GG44" s="163"/>
      <c r="GH44" s="163"/>
      <c r="GI44" s="163"/>
      <c r="GJ44" s="163"/>
      <c r="GK44" s="163"/>
      <c r="GL44" s="163"/>
      <c r="GM44" s="163"/>
      <c r="GN44" s="163"/>
      <c r="GO44" s="163"/>
      <c r="GP44" s="163"/>
      <c r="GQ44" s="163"/>
      <c r="GR44" s="163"/>
      <c r="GS44" s="163"/>
      <c r="GT44" s="163"/>
      <c r="GU44" s="163"/>
      <c r="GV44" s="163"/>
      <c r="GW44" s="163"/>
      <c r="GX44" s="163"/>
      <c r="GY44" s="163"/>
      <c r="GZ44" s="163"/>
      <c r="HA44" s="163"/>
      <c r="HB44" s="163"/>
      <c r="HC44" s="163"/>
      <c r="HD44" s="163"/>
      <c r="HE44" s="163"/>
      <c r="HF44" s="163"/>
      <c r="HG44" s="163"/>
      <c r="HH44" s="163"/>
      <c r="HI44" s="163"/>
      <c r="HJ44" s="163"/>
      <c r="HK44" s="163"/>
      <c r="HL44" s="163"/>
      <c r="HM44" s="163"/>
      <c r="HN44" s="163"/>
      <c r="HO44" s="163"/>
      <c r="HP44" s="163"/>
      <c r="HQ44" s="163"/>
      <c r="HR44" s="163"/>
      <c r="HS44" s="163"/>
      <c r="HT44" s="163"/>
      <c r="HU44" s="163"/>
      <c r="HV44" s="163"/>
      <c r="HW44" s="163"/>
      <c r="HX44" s="163"/>
      <c r="HY44" s="163"/>
      <c r="HZ44" s="163"/>
      <c r="IA44" s="163"/>
      <c r="IB44" s="163"/>
      <c r="IC44" s="163"/>
      <c r="ID44" s="163"/>
      <c r="IE44" s="163"/>
      <c r="IF44" s="163"/>
      <c r="IG44" s="163"/>
      <c r="IH44" s="163"/>
      <c r="II44" s="163"/>
      <c r="IJ44" s="163"/>
      <c r="IK44" s="163"/>
      <c r="IL44" s="163"/>
      <c r="IM44" s="163"/>
      <c r="IN44" s="163"/>
      <c r="IO44" s="163"/>
      <c r="IP44" s="163"/>
      <c r="IQ44" s="163"/>
      <c r="IR44" s="163"/>
      <c r="IS44" s="163"/>
      <c r="IT44" s="163"/>
      <c r="IU44" s="163"/>
      <c r="IV44" s="163"/>
      <c r="IW44" s="163"/>
    </row>
    <row r="45" spans="1:257" s="34" customFormat="1" ht="21.9" customHeight="1" thickBot="1" x14ac:dyDescent="0.3">
      <c r="A45" s="163"/>
      <c r="B45" s="163" t="s">
        <v>499</v>
      </c>
      <c r="C45" s="643" t="s">
        <v>500</v>
      </c>
      <c r="D45" s="644"/>
      <c r="E45" s="645" t="e">
        <f>IF(AND(E44=0,F44=0,G44=0,H44=0),0,SUM((E44:H44))/D50)</f>
        <v>#DIV/0!</v>
      </c>
      <c r="F45" s="646"/>
      <c r="G45" s="646"/>
      <c r="H45" s="647"/>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63"/>
      <c r="BR45" s="163"/>
      <c r="BS45" s="163"/>
      <c r="BT45" s="163"/>
      <c r="BU45" s="163"/>
      <c r="BV45" s="163"/>
      <c r="BW45" s="163"/>
      <c r="BX45" s="163"/>
      <c r="BY45" s="163"/>
      <c r="BZ45" s="163"/>
      <c r="CA45" s="163"/>
      <c r="CB45" s="163"/>
      <c r="CC45" s="163"/>
      <c r="CD45" s="163"/>
      <c r="CE45" s="163"/>
      <c r="CF45" s="163"/>
      <c r="CG45" s="163"/>
      <c r="CH45" s="163"/>
      <c r="CI45" s="163"/>
      <c r="CJ45" s="163"/>
      <c r="CK45" s="163"/>
      <c r="CL45" s="163"/>
      <c r="CM45" s="163"/>
      <c r="CN45" s="163"/>
      <c r="CO45" s="163"/>
      <c r="CP45" s="163"/>
      <c r="CQ45" s="163"/>
      <c r="CR45" s="163"/>
      <c r="CS45" s="163"/>
      <c r="CT45" s="163"/>
      <c r="CU45" s="163"/>
      <c r="CV45" s="163"/>
      <c r="CW45" s="163"/>
      <c r="CX45" s="163"/>
      <c r="CY45" s="163"/>
      <c r="CZ45" s="163"/>
      <c r="DA45" s="163"/>
      <c r="DB45" s="163"/>
      <c r="DC45" s="163"/>
      <c r="DD45" s="163"/>
      <c r="DE45" s="163"/>
      <c r="DF45" s="163"/>
      <c r="DG45" s="163"/>
      <c r="DH45" s="163"/>
      <c r="DI45" s="163"/>
      <c r="DJ45" s="163"/>
      <c r="DK45" s="163"/>
      <c r="DL45" s="163"/>
      <c r="DM45" s="163"/>
      <c r="DN45" s="163"/>
      <c r="DO45" s="163"/>
      <c r="DP45" s="163"/>
      <c r="DQ45" s="163"/>
      <c r="DR45" s="163"/>
      <c r="DS45" s="163"/>
      <c r="DT45" s="163"/>
      <c r="DU45" s="163"/>
      <c r="DV45" s="163"/>
      <c r="DW45" s="163"/>
      <c r="DX45" s="163"/>
      <c r="DY45" s="163"/>
      <c r="DZ45" s="163"/>
      <c r="EA45" s="163"/>
      <c r="EB45" s="163"/>
      <c r="EC45" s="163"/>
      <c r="ED45" s="163"/>
      <c r="EE45" s="163"/>
      <c r="EF45" s="163"/>
      <c r="EG45" s="163"/>
      <c r="EH45" s="163"/>
      <c r="EI45" s="163"/>
      <c r="EJ45" s="163"/>
      <c r="EK45" s="163"/>
      <c r="EL45" s="163"/>
      <c r="EM45" s="163"/>
      <c r="EN45" s="163"/>
      <c r="EO45" s="163"/>
      <c r="EP45" s="163"/>
      <c r="EQ45" s="163"/>
      <c r="ER45" s="163"/>
      <c r="ES45" s="163"/>
      <c r="ET45" s="163"/>
      <c r="EU45" s="163"/>
      <c r="EV45" s="163"/>
      <c r="EW45" s="163"/>
      <c r="EX45" s="163"/>
      <c r="EY45" s="163"/>
      <c r="EZ45" s="163"/>
      <c r="FA45" s="163"/>
      <c r="FB45" s="163"/>
      <c r="FC45" s="163"/>
      <c r="FD45" s="163"/>
      <c r="FE45" s="163"/>
      <c r="FF45" s="163"/>
      <c r="FG45" s="163"/>
      <c r="FH45" s="163"/>
      <c r="FI45" s="163"/>
      <c r="FJ45" s="163"/>
      <c r="FK45" s="163"/>
      <c r="FL45" s="163"/>
      <c r="FM45" s="163"/>
      <c r="FN45" s="163"/>
      <c r="FO45" s="163"/>
      <c r="FP45" s="163"/>
      <c r="FQ45" s="163"/>
      <c r="FR45" s="163"/>
      <c r="FS45" s="163"/>
      <c r="FT45" s="163"/>
      <c r="FU45" s="163"/>
      <c r="FV45" s="163"/>
      <c r="FW45" s="163"/>
      <c r="FX45" s="163"/>
      <c r="FY45" s="163"/>
      <c r="FZ45" s="163"/>
      <c r="GA45" s="163"/>
      <c r="GB45" s="163"/>
      <c r="GC45" s="163"/>
      <c r="GD45" s="163"/>
      <c r="GE45" s="163"/>
      <c r="GF45" s="163"/>
      <c r="GG45" s="163"/>
      <c r="GH45" s="163"/>
      <c r="GI45" s="163"/>
      <c r="GJ45" s="163"/>
      <c r="GK45" s="163"/>
      <c r="GL45" s="163"/>
      <c r="GM45" s="163"/>
      <c r="GN45" s="163"/>
      <c r="GO45" s="163"/>
      <c r="GP45" s="163"/>
      <c r="GQ45" s="163"/>
      <c r="GR45" s="163"/>
      <c r="GS45" s="163"/>
      <c r="GT45" s="163"/>
      <c r="GU45" s="163"/>
      <c r="GV45" s="163"/>
      <c r="GW45" s="163"/>
      <c r="GX45" s="163"/>
      <c r="GY45" s="163"/>
      <c r="GZ45" s="163"/>
      <c r="HA45" s="163"/>
      <c r="HB45" s="163"/>
      <c r="HC45" s="163"/>
      <c r="HD45" s="163"/>
      <c r="HE45" s="163"/>
      <c r="HF45" s="163"/>
      <c r="HG45" s="163"/>
      <c r="HH45" s="163"/>
      <c r="HI45" s="163"/>
      <c r="HJ45" s="163"/>
      <c r="HK45" s="163"/>
      <c r="HL45" s="163"/>
      <c r="HM45" s="163"/>
      <c r="HN45" s="163"/>
      <c r="HO45" s="163"/>
      <c r="HP45" s="163"/>
      <c r="HQ45" s="163"/>
      <c r="HR45" s="163"/>
      <c r="HS45" s="163"/>
      <c r="HT45" s="163"/>
      <c r="HU45" s="163"/>
      <c r="HV45" s="163"/>
      <c r="HW45" s="163"/>
      <c r="HX45" s="163"/>
      <c r="HY45" s="163"/>
      <c r="HZ45" s="163"/>
      <c r="IA45" s="163"/>
      <c r="IB45" s="163"/>
      <c r="IC45" s="163"/>
      <c r="ID45" s="163"/>
      <c r="IE45" s="163"/>
      <c r="IF45" s="163"/>
      <c r="IG45" s="163"/>
      <c r="IH45" s="163"/>
      <c r="II45" s="163"/>
      <c r="IJ45" s="163"/>
      <c r="IK45" s="163"/>
      <c r="IL45" s="163"/>
      <c r="IM45" s="163"/>
      <c r="IN45" s="163"/>
      <c r="IO45" s="163"/>
      <c r="IP45" s="163"/>
      <c r="IQ45" s="163"/>
      <c r="IR45" s="163"/>
      <c r="IS45" s="163"/>
      <c r="IT45" s="163"/>
      <c r="IU45" s="163"/>
      <c r="IV45" s="163"/>
      <c r="IW45" s="163"/>
    </row>
    <row r="46" spans="1:257" s="34" customFormat="1" x14ac:dyDescent="0.25">
      <c r="A46" s="163"/>
      <c r="B46" s="163"/>
      <c r="C46" s="163"/>
      <c r="D46" s="163"/>
      <c r="E46" s="174"/>
      <c r="F46" s="174"/>
      <c r="G46" s="174"/>
      <c r="H46" s="174"/>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163"/>
      <c r="CM46" s="163"/>
      <c r="CN46" s="163"/>
      <c r="CO46" s="163"/>
      <c r="CP46" s="163"/>
      <c r="CQ46" s="163"/>
      <c r="CR46" s="163"/>
      <c r="CS46" s="163"/>
      <c r="CT46" s="163"/>
      <c r="CU46" s="163"/>
      <c r="CV46" s="163"/>
      <c r="CW46" s="163"/>
      <c r="CX46" s="163"/>
      <c r="CY46" s="163"/>
      <c r="CZ46" s="163"/>
      <c r="DA46" s="163"/>
      <c r="DB46" s="163"/>
      <c r="DC46" s="163"/>
      <c r="DD46" s="163"/>
      <c r="DE46" s="163"/>
      <c r="DF46" s="163"/>
      <c r="DG46" s="163"/>
      <c r="DH46" s="163"/>
      <c r="DI46" s="163"/>
      <c r="DJ46" s="163"/>
      <c r="DK46" s="163"/>
      <c r="DL46" s="163"/>
      <c r="DM46" s="163"/>
      <c r="DN46" s="163"/>
      <c r="DO46" s="163"/>
      <c r="DP46" s="163"/>
      <c r="DQ46" s="163"/>
      <c r="DR46" s="163"/>
      <c r="DS46" s="163"/>
      <c r="DT46" s="163"/>
      <c r="DU46" s="163"/>
      <c r="DV46" s="163"/>
      <c r="DW46" s="163"/>
      <c r="DX46" s="163"/>
      <c r="DY46" s="163"/>
      <c r="DZ46" s="163"/>
      <c r="EA46" s="163"/>
      <c r="EB46" s="163"/>
      <c r="EC46" s="163"/>
      <c r="ED46" s="163"/>
      <c r="EE46" s="163"/>
      <c r="EF46" s="163"/>
      <c r="EG46" s="163"/>
      <c r="EH46" s="163"/>
      <c r="EI46" s="163"/>
      <c r="EJ46" s="163"/>
      <c r="EK46" s="163"/>
      <c r="EL46" s="163"/>
      <c r="EM46" s="163"/>
      <c r="EN46" s="163"/>
      <c r="EO46" s="163"/>
      <c r="EP46" s="163"/>
      <c r="EQ46" s="163"/>
      <c r="ER46" s="163"/>
      <c r="ES46" s="163"/>
      <c r="ET46" s="163"/>
      <c r="EU46" s="163"/>
      <c r="EV46" s="163"/>
      <c r="EW46" s="163"/>
      <c r="EX46" s="163"/>
      <c r="EY46" s="163"/>
      <c r="EZ46" s="163"/>
      <c r="FA46" s="163"/>
      <c r="FB46" s="163"/>
      <c r="FC46" s="163"/>
      <c r="FD46" s="163"/>
      <c r="FE46" s="163"/>
      <c r="FF46" s="163"/>
      <c r="FG46" s="163"/>
      <c r="FH46" s="163"/>
      <c r="FI46" s="163"/>
      <c r="FJ46" s="163"/>
      <c r="FK46" s="163"/>
      <c r="FL46" s="163"/>
      <c r="FM46" s="163"/>
      <c r="FN46" s="163"/>
      <c r="FO46" s="163"/>
      <c r="FP46" s="163"/>
      <c r="FQ46" s="163"/>
      <c r="FR46" s="163"/>
      <c r="FS46" s="163"/>
      <c r="FT46" s="163"/>
      <c r="FU46" s="163"/>
      <c r="FV46" s="163"/>
      <c r="FW46" s="163"/>
      <c r="FX46" s="163"/>
      <c r="FY46" s="163"/>
      <c r="FZ46" s="163"/>
      <c r="GA46" s="163"/>
      <c r="GB46" s="163"/>
      <c r="GC46" s="163"/>
      <c r="GD46" s="163"/>
      <c r="GE46" s="163"/>
      <c r="GF46" s="163"/>
      <c r="GG46" s="163"/>
      <c r="GH46" s="163"/>
      <c r="GI46" s="163"/>
      <c r="GJ46" s="163"/>
      <c r="GK46" s="163"/>
      <c r="GL46" s="163"/>
      <c r="GM46" s="163"/>
      <c r="GN46" s="163"/>
      <c r="GO46" s="163"/>
      <c r="GP46" s="163"/>
      <c r="GQ46" s="163"/>
      <c r="GR46" s="163"/>
      <c r="GS46" s="163"/>
      <c r="GT46" s="163"/>
      <c r="GU46" s="163"/>
      <c r="GV46" s="163"/>
      <c r="GW46" s="163"/>
      <c r="GX46" s="163"/>
      <c r="GY46" s="163"/>
      <c r="GZ46" s="163"/>
      <c r="HA46" s="163"/>
      <c r="HB46" s="163"/>
      <c r="HC46" s="163"/>
      <c r="HD46" s="163"/>
      <c r="HE46" s="163"/>
      <c r="HF46" s="163"/>
      <c r="HG46" s="163"/>
      <c r="HH46" s="163"/>
      <c r="HI46" s="163"/>
      <c r="HJ46" s="163"/>
      <c r="HK46" s="163"/>
      <c r="HL46" s="163"/>
      <c r="HM46" s="163"/>
      <c r="HN46" s="163"/>
      <c r="HO46" s="163"/>
      <c r="HP46" s="163"/>
      <c r="HQ46" s="163"/>
      <c r="HR46" s="163"/>
      <c r="HS46" s="163"/>
      <c r="HT46" s="163"/>
      <c r="HU46" s="163"/>
      <c r="HV46" s="163"/>
      <c r="HW46" s="163"/>
      <c r="HX46" s="163"/>
      <c r="HY46" s="163"/>
      <c r="HZ46" s="163"/>
      <c r="IA46" s="163"/>
      <c r="IB46" s="163"/>
      <c r="IC46" s="163"/>
      <c r="ID46" s="163"/>
      <c r="IE46" s="163"/>
      <c r="IF46" s="163"/>
      <c r="IG46" s="163"/>
      <c r="IH46" s="163"/>
      <c r="II46" s="163"/>
      <c r="IJ46" s="163"/>
      <c r="IK46" s="163"/>
      <c r="IL46" s="163"/>
      <c r="IM46" s="163"/>
      <c r="IN46" s="163"/>
      <c r="IO46" s="163"/>
      <c r="IP46" s="163"/>
      <c r="IQ46" s="163"/>
      <c r="IR46" s="163"/>
      <c r="IS46" s="163"/>
      <c r="IT46" s="163"/>
      <c r="IU46" s="163"/>
      <c r="IV46" s="163"/>
      <c r="IW46" s="163"/>
    </row>
    <row r="50" spans="1:257" s="189" customFormat="1" ht="17.25" hidden="1" customHeight="1" x14ac:dyDescent="0.25">
      <c r="A50" s="186" t="s">
        <v>501</v>
      </c>
      <c r="B50" s="186"/>
      <c r="C50" s="187" t="s">
        <v>502</v>
      </c>
      <c r="D50" s="187">
        <f>SUM(E50:H50)</f>
        <v>0</v>
      </c>
      <c r="E50" s="188">
        <f>IF(E41="",0,1)</f>
        <v>0</v>
      </c>
      <c r="F50" s="188">
        <f>IF(F41="",0,1)</f>
        <v>0</v>
      </c>
      <c r="G50" s="188">
        <f>IF(G41="",0,1)</f>
        <v>0</v>
      </c>
      <c r="H50" s="188">
        <f>IF(H41="",0,1)</f>
        <v>0</v>
      </c>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c r="DG50" s="186"/>
      <c r="DH50" s="186"/>
      <c r="DI50" s="186"/>
      <c r="DJ50" s="186"/>
      <c r="DK50" s="186"/>
      <c r="DL50" s="186"/>
      <c r="DM50" s="186"/>
      <c r="DN50" s="186"/>
      <c r="DO50" s="186"/>
      <c r="DP50" s="186"/>
      <c r="DQ50" s="186"/>
      <c r="DR50" s="186"/>
      <c r="DS50" s="186"/>
      <c r="DT50" s="186"/>
      <c r="DU50" s="186"/>
      <c r="DV50" s="186"/>
      <c r="DW50" s="186"/>
      <c r="DX50" s="186"/>
      <c r="DY50" s="186"/>
      <c r="DZ50" s="186"/>
      <c r="EA50" s="186"/>
      <c r="EB50" s="186"/>
      <c r="EC50" s="186"/>
      <c r="ED50" s="186"/>
      <c r="EE50" s="186"/>
      <c r="EF50" s="186"/>
      <c r="EG50" s="186"/>
      <c r="EH50" s="186"/>
      <c r="EI50" s="186"/>
      <c r="EJ50" s="186"/>
      <c r="EK50" s="186"/>
      <c r="EL50" s="186"/>
      <c r="EM50" s="186"/>
      <c r="EN50" s="186"/>
      <c r="EO50" s="186"/>
      <c r="EP50" s="186"/>
      <c r="EQ50" s="186"/>
      <c r="ER50" s="186"/>
      <c r="ES50" s="186"/>
      <c r="ET50" s="186"/>
      <c r="EU50" s="186"/>
      <c r="EV50" s="186"/>
      <c r="EW50" s="186"/>
      <c r="EX50" s="186"/>
      <c r="EY50" s="186"/>
      <c r="EZ50" s="186"/>
      <c r="FA50" s="186"/>
      <c r="FB50" s="186"/>
      <c r="FC50" s="186"/>
      <c r="FD50" s="186"/>
      <c r="FE50" s="186"/>
      <c r="FF50" s="186"/>
      <c r="FG50" s="186"/>
      <c r="FH50" s="186"/>
      <c r="FI50" s="186"/>
      <c r="FJ50" s="186"/>
      <c r="FK50" s="186"/>
      <c r="FL50" s="186"/>
      <c r="FM50" s="186"/>
      <c r="FN50" s="186"/>
      <c r="FO50" s="186"/>
      <c r="FP50" s="186"/>
      <c r="FQ50" s="186"/>
      <c r="FR50" s="186"/>
      <c r="FS50" s="186"/>
      <c r="FT50" s="186"/>
      <c r="FU50" s="186"/>
      <c r="FV50" s="186"/>
      <c r="FW50" s="186"/>
      <c r="FX50" s="186"/>
      <c r="FY50" s="186"/>
      <c r="FZ50" s="186"/>
      <c r="GA50" s="186"/>
      <c r="GB50" s="186"/>
      <c r="GC50" s="186"/>
      <c r="GD50" s="186"/>
      <c r="GE50" s="186"/>
      <c r="GF50" s="186"/>
      <c r="GG50" s="186"/>
      <c r="GH50" s="186"/>
      <c r="GI50" s="186"/>
      <c r="GJ50" s="186"/>
      <c r="GK50" s="186"/>
      <c r="GL50" s="186"/>
      <c r="GM50" s="186"/>
      <c r="GN50" s="186"/>
      <c r="GO50" s="186"/>
      <c r="GP50" s="186"/>
      <c r="GQ50" s="186"/>
      <c r="GR50" s="186"/>
      <c r="GS50" s="186"/>
      <c r="GT50" s="186"/>
      <c r="GU50" s="186"/>
      <c r="GV50" s="186"/>
      <c r="GW50" s="186"/>
      <c r="GX50" s="186"/>
      <c r="GY50" s="186"/>
      <c r="GZ50" s="186"/>
      <c r="HA50" s="186"/>
      <c r="HB50" s="186"/>
      <c r="HC50" s="186"/>
      <c r="HD50" s="186"/>
      <c r="HE50" s="186"/>
      <c r="HF50" s="186"/>
      <c r="HG50" s="186"/>
      <c r="HH50" s="186"/>
      <c r="HI50" s="186"/>
      <c r="HJ50" s="186"/>
      <c r="HK50" s="186"/>
      <c r="HL50" s="186"/>
      <c r="HM50" s="186"/>
      <c r="HN50" s="186"/>
      <c r="HO50" s="186"/>
      <c r="HP50" s="186"/>
      <c r="HQ50" s="186"/>
      <c r="HR50" s="186"/>
      <c r="HS50" s="186"/>
      <c r="HT50" s="186"/>
      <c r="HU50" s="186"/>
      <c r="HV50" s="186"/>
      <c r="HW50" s="186"/>
      <c r="HX50" s="186"/>
      <c r="HY50" s="186"/>
      <c r="HZ50" s="186"/>
      <c r="IA50" s="186"/>
      <c r="IB50" s="186"/>
      <c r="IC50" s="186"/>
      <c r="ID50" s="186"/>
      <c r="IE50" s="186"/>
      <c r="IF50" s="186"/>
      <c r="IG50" s="186"/>
      <c r="IH50" s="186"/>
      <c r="II50" s="186"/>
      <c r="IJ50" s="186"/>
      <c r="IK50" s="186"/>
      <c r="IL50" s="186"/>
      <c r="IM50" s="186"/>
      <c r="IN50" s="186"/>
      <c r="IO50" s="186"/>
      <c r="IP50" s="186"/>
      <c r="IQ50" s="186"/>
      <c r="IR50" s="186"/>
      <c r="IS50" s="186"/>
      <c r="IT50" s="186"/>
      <c r="IU50" s="186"/>
      <c r="IV50" s="186"/>
      <c r="IW50" s="186"/>
    </row>
    <row r="51" spans="1:257" ht="17.25" customHeight="1" x14ac:dyDescent="0.25">
      <c r="A51" s="163"/>
      <c r="D51" s="190"/>
    </row>
    <row r="52" spans="1:257" ht="21" customHeight="1" x14ac:dyDescent="0.25"/>
    <row r="53" spans="1:257" ht="17.25" customHeight="1" x14ac:dyDescent="0.25"/>
    <row r="54" spans="1:257" ht="17.25" customHeight="1" x14ac:dyDescent="0.25"/>
    <row r="56" spans="1:257" ht="16.5" customHeight="1" x14ac:dyDescent="0.25"/>
    <row r="57" spans="1:257" ht="21.9" customHeight="1" x14ac:dyDescent="0.25"/>
    <row r="58" spans="1:257" ht="44.1" customHeight="1" x14ac:dyDescent="0.25"/>
    <row r="59" spans="1:257" ht="16.5" customHeight="1" x14ac:dyDescent="0.25"/>
    <row r="60" spans="1:257" ht="16.5" customHeight="1" x14ac:dyDescent="0.25"/>
    <row r="61" spans="1:257" ht="21.9" customHeight="1" x14ac:dyDescent="0.25"/>
    <row r="62" spans="1:257" ht="44.1" customHeight="1" x14ac:dyDescent="0.25"/>
    <row r="63" spans="1:257" ht="16.5" customHeight="1" x14ac:dyDescent="0.25"/>
    <row r="65" ht="12.75" hidden="1" customHeight="1" x14ac:dyDescent="0.25"/>
  </sheetData>
  <sheetProtection selectLockedCells="1"/>
  <mergeCells count="8">
    <mergeCell ref="A34:H34"/>
    <mergeCell ref="C45:D45"/>
    <mergeCell ref="E45:H45"/>
    <mergeCell ref="A6:C6"/>
    <mergeCell ref="A7:C7"/>
    <mergeCell ref="A8:C8"/>
    <mergeCell ref="E10:H10"/>
    <mergeCell ref="C31:D31"/>
  </mergeCells>
  <conditionalFormatting sqref="C9">
    <cfRule type="containsText" dxfId="10" priority="10" operator="containsText" text="Selected">
      <formula>NOT(ISERROR(SEARCH("Selected",C9)))</formula>
    </cfRule>
    <cfRule type="containsText" dxfId="9" priority="11" operator="containsText" text="No">
      <formula>NOT(ISERROR(SEARCH("No",C9)))</formula>
    </cfRule>
  </conditionalFormatting>
  <conditionalFormatting sqref="C45">
    <cfRule type="expression" dxfId="8" priority="6">
      <formula>#REF!="Database"</formula>
    </cfRule>
  </conditionalFormatting>
  <conditionalFormatting sqref="D36:F36">
    <cfRule type="expression" dxfId="7" priority="1">
      <formula>#REF!="Database"</formula>
    </cfRule>
  </conditionalFormatting>
  <conditionalFormatting sqref="E10 A10:D35 E11:H12 E17:G18 E20:G24 E26:G28 E29:H29 H30 E31:G31 E32:H33 E35:H35 A36:C36 G36:H36 A37:H44 A45:B45 E45">
    <cfRule type="expression" dxfId="6" priority="9">
      <formula>#REF!="Database"</formula>
    </cfRule>
  </conditionalFormatting>
  <conditionalFormatting sqref="E13:G16">
    <cfRule type="expression" dxfId="5" priority="5">
      <formula>#REF!="Database"</formula>
    </cfRule>
  </conditionalFormatting>
  <conditionalFormatting sqref="E19:G19">
    <cfRule type="expression" dxfId="4" priority="4">
      <formula>#REF!="Database"</formula>
    </cfRule>
  </conditionalFormatting>
  <conditionalFormatting sqref="E25:G25">
    <cfRule type="expression" dxfId="3" priority="3">
      <formula>#REF!="Database"</formula>
    </cfRule>
  </conditionalFormatting>
  <conditionalFormatting sqref="E30:G30">
    <cfRule type="expression" dxfId="2" priority="2">
      <formula>#REF!="Database"</formula>
    </cfRule>
  </conditionalFormatting>
  <conditionalFormatting sqref="H13:H28">
    <cfRule type="expression" dxfId="1" priority="7">
      <formula>#REF!="Database"</formula>
    </cfRule>
  </conditionalFormatting>
  <conditionalFormatting sqref="H31">
    <cfRule type="expression" dxfId="0" priority="8">
      <formula>#REF!="Database"</formula>
    </cfRule>
  </conditionalFormatting>
  <hyperlinks>
    <hyperlink ref="A8:B8" location="HCI!GF6" display="HCI!GF6" xr:uid="{00000000-0004-0000-0B00-000000000000}"/>
    <hyperlink ref="A8:C8" location="HCI!GF6" display="HCI for proposed project:" xr:uid="{00000000-0004-0000-0B00-000001000000}"/>
  </hyperlinks>
  <printOptions horizontalCentered="1"/>
  <pageMargins left="0.25" right="0.25" top="0.25" bottom="0.25" header="0" footer="0"/>
  <pageSetup scale="5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FF00"/>
    <pageSetUpPr fitToPage="1"/>
  </sheetPr>
  <dimension ref="B2:U66"/>
  <sheetViews>
    <sheetView showGridLines="0" zoomScaleNormal="100" zoomScaleSheetLayoutView="80" workbookViewId="0">
      <selection activeCell="F24" sqref="F24"/>
    </sheetView>
  </sheetViews>
  <sheetFormatPr defaultColWidth="9.109375" defaultRowHeight="13.2" x14ac:dyDescent="0.25"/>
  <cols>
    <col min="1" max="1" width="4.6640625" style="34" customWidth="1"/>
    <col min="2" max="2" width="10" style="34" customWidth="1"/>
    <col min="3" max="3" width="16.6640625" style="34" customWidth="1"/>
    <col min="4" max="4" width="25" style="34" customWidth="1"/>
    <col min="5" max="5" width="22.6640625" style="34" customWidth="1"/>
    <col min="6" max="6" width="23.5546875" style="34" customWidth="1"/>
    <col min="7" max="7" width="22.6640625" style="34" customWidth="1"/>
    <col min="8" max="8" width="40.109375" style="46" customWidth="1"/>
    <col min="9" max="16384" width="9.109375" style="34"/>
  </cols>
  <sheetData>
    <row r="2" spans="2:9" ht="21.9" customHeight="1" x14ac:dyDescent="0.25">
      <c r="B2" s="193" t="str">
        <f>'Project Data'!A2&amp;" "&amp;'Project Data'!A3</f>
        <v>DGS-30-198 (Rev. 04/24)</v>
      </c>
      <c r="C2" s="193"/>
      <c r="D2" s="193"/>
      <c r="E2" s="656" t="s">
        <v>503</v>
      </c>
      <c r="F2" s="656"/>
      <c r="G2" s="196">
        <f ca="1">TODAY()</f>
        <v>45391</v>
      </c>
      <c r="H2" s="194"/>
      <c r="I2" s="193"/>
    </row>
    <row r="3" spans="2:9" ht="21.9" hidden="1" customHeight="1" x14ac:dyDescent="0.25">
      <c r="C3" s="195"/>
      <c r="D3" s="195"/>
    </row>
    <row r="4" spans="2:9" ht="11.1" customHeight="1" x14ac:dyDescent="0.25">
      <c r="B4" s="197"/>
      <c r="C4" s="197"/>
      <c r="D4" s="197"/>
      <c r="G4" s="196"/>
    </row>
    <row r="5" spans="2:9" ht="21.9" customHeight="1" x14ac:dyDescent="0.25">
      <c r="B5" s="671" t="s">
        <v>504</v>
      </c>
      <c r="C5" s="671"/>
      <c r="D5" s="669">
        <f>'Project Data'!K10</f>
        <v>0</v>
      </c>
      <c r="E5" s="669"/>
      <c r="F5" s="669"/>
      <c r="G5" s="669"/>
    </row>
    <row r="6" spans="2:9" ht="21.9" customHeight="1" x14ac:dyDescent="0.25">
      <c r="B6" s="671" t="s">
        <v>505</v>
      </c>
      <c r="C6" s="671"/>
      <c r="D6" s="198">
        <f>'Project Data'!G10</f>
        <v>0</v>
      </c>
      <c r="E6" s="199" t="s">
        <v>506</v>
      </c>
      <c r="F6" s="198">
        <f>'Project Data'!G11</f>
        <v>0</v>
      </c>
      <c r="G6" s="200"/>
    </row>
    <row r="7" spans="2:9" ht="11.1" customHeight="1" thickBot="1" x14ac:dyDescent="0.3"/>
    <row r="8" spans="2:9" ht="41.25" customHeight="1" thickBot="1" x14ac:dyDescent="0.3">
      <c r="B8" s="672" t="s">
        <v>14</v>
      </c>
      <c r="C8" s="673"/>
      <c r="D8" s="674"/>
      <c r="E8" s="247" t="s">
        <v>507</v>
      </c>
      <c r="F8" s="248" t="s">
        <v>508</v>
      </c>
      <c r="G8" s="249" t="s">
        <v>509</v>
      </c>
      <c r="H8" s="201" t="s">
        <v>510</v>
      </c>
    </row>
    <row r="9" spans="2:9" ht="11.1" customHeight="1" x14ac:dyDescent="0.25">
      <c r="B9" s="670"/>
      <c r="C9" s="670"/>
      <c r="D9" s="670"/>
      <c r="E9" s="213"/>
      <c r="F9" s="213"/>
      <c r="G9" s="213"/>
      <c r="H9" s="214"/>
    </row>
    <row r="10" spans="2:9" ht="21.9" customHeight="1" x14ac:dyDescent="0.25">
      <c r="B10" s="675" t="s">
        <v>210</v>
      </c>
      <c r="C10" s="675"/>
      <c r="D10" s="675"/>
      <c r="E10" s="299"/>
      <c r="F10" s="299"/>
      <c r="G10" s="202">
        <f>E10+F10</f>
        <v>0</v>
      </c>
      <c r="H10" s="203"/>
    </row>
    <row r="11" spans="2:9" ht="21.9" customHeight="1" x14ac:dyDescent="0.25">
      <c r="B11" s="676" t="s">
        <v>511</v>
      </c>
      <c r="C11" s="677"/>
      <c r="D11" s="678"/>
      <c r="E11" s="204"/>
      <c r="F11" s="204"/>
      <c r="G11" s="202">
        <f t="shared" ref="G11:G14" si="0">E11+F11</f>
        <v>0</v>
      </c>
      <c r="H11" s="203"/>
    </row>
    <row r="12" spans="2:9" ht="21.9" customHeight="1" x14ac:dyDescent="0.25">
      <c r="B12" s="676" t="s">
        <v>512</v>
      </c>
      <c r="C12" s="677"/>
      <c r="D12" s="678"/>
      <c r="E12" s="204"/>
      <c r="F12" s="204"/>
      <c r="G12" s="202">
        <f t="shared" si="0"/>
        <v>0</v>
      </c>
      <c r="H12" s="203"/>
    </row>
    <row r="13" spans="2:9" ht="21.9" customHeight="1" x14ac:dyDescent="0.25">
      <c r="B13" s="676" t="s">
        <v>513</v>
      </c>
      <c r="C13" s="677"/>
      <c r="D13" s="678"/>
      <c r="E13" s="204"/>
      <c r="F13" s="204"/>
      <c r="G13" s="202">
        <f t="shared" si="0"/>
        <v>0</v>
      </c>
      <c r="H13" s="203"/>
    </row>
    <row r="14" spans="2:9" ht="21.9" customHeight="1" thickBot="1" x14ac:dyDescent="0.3">
      <c r="B14" s="676" t="s">
        <v>514</v>
      </c>
      <c r="C14" s="677"/>
      <c r="D14" s="678"/>
      <c r="E14" s="311"/>
      <c r="F14" s="311"/>
      <c r="G14" s="312">
        <f t="shared" si="0"/>
        <v>0</v>
      </c>
      <c r="H14" s="203"/>
    </row>
    <row r="15" spans="2:9" ht="21.9" customHeight="1" x14ac:dyDescent="0.25">
      <c r="B15" s="667" t="s">
        <v>515</v>
      </c>
      <c r="C15" s="668"/>
      <c r="D15" s="668"/>
      <c r="E15" s="309">
        <f>SUM(E10:E14)</f>
        <v>0</v>
      </c>
      <c r="F15" s="309">
        <f>SUM(F10:F14)</f>
        <v>0</v>
      </c>
      <c r="G15" s="309">
        <f>SUM(G10:G14)</f>
        <v>0</v>
      </c>
      <c r="H15" s="310"/>
    </row>
    <row r="16" spans="2:9" ht="11.1" customHeight="1" x14ac:dyDescent="0.25">
      <c r="B16" s="670"/>
      <c r="C16" s="670"/>
      <c r="D16" s="670"/>
      <c r="E16" s="308"/>
      <c r="F16" s="213"/>
      <c r="G16" s="213"/>
      <c r="H16" s="214"/>
    </row>
    <row r="17" spans="2:21" ht="21.9" customHeight="1" x14ac:dyDescent="0.25">
      <c r="B17" s="663" t="s">
        <v>516</v>
      </c>
      <c r="C17" s="664"/>
      <c r="D17" s="665"/>
      <c r="E17" s="299"/>
      <c r="F17" s="299"/>
      <c r="G17" s="202">
        <f>E17+F17</f>
        <v>0</v>
      </c>
      <c r="H17" s="203"/>
    </row>
    <row r="18" spans="2:21" ht="21.9" customHeight="1" x14ac:dyDescent="0.25">
      <c r="B18" s="657" t="s">
        <v>139</v>
      </c>
      <c r="C18" s="658"/>
      <c r="D18" s="659"/>
      <c r="E18" s="204"/>
      <c r="F18" s="204"/>
      <c r="G18" s="202">
        <f>E18+F18</f>
        <v>0</v>
      </c>
      <c r="H18" s="203"/>
    </row>
    <row r="19" spans="2:21" ht="21.9" customHeight="1" x14ac:dyDescent="0.25">
      <c r="B19" s="657" t="s">
        <v>141</v>
      </c>
      <c r="C19" s="658"/>
      <c r="D19" s="659"/>
      <c r="E19" s="204"/>
      <c r="F19" s="204"/>
      <c r="G19" s="202">
        <f t="shared" ref="G19:G28" si="1">E19+F19</f>
        <v>0</v>
      </c>
      <c r="H19" s="203"/>
    </row>
    <row r="20" spans="2:21" ht="21.9" customHeight="1" x14ac:dyDescent="0.25">
      <c r="B20" s="657" t="s">
        <v>517</v>
      </c>
      <c r="C20" s="658"/>
      <c r="D20" s="659"/>
      <c r="E20" s="204"/>
      <c r="F20" s="204"/>
      <c r="G20" s="202">
        <f t="shared" si="1"/>
        <v>0</v>
      </c>
      <c r="H20" s="203"/>
    </row>
    <row r="21" spans="2:21" ht="21.9" customHeight="1" x14ac:dyDescent="0.25">
      <c r="B21" s="657" t="s">
        <v>518</v>
      </c>
      <c r="C21" s="658"/>
      <c r="D21" s="659"/>
      <c r="E21" s="204"/>
      <c r="F21" s="204"/>
      <c r="G21" s="202">
        <f t="shared" si="1"/>
        <v>0</v>
      </c>
      <c r="H21" s="203"/>
    </row>
    <row r="22" spans="2:21" ht="21.9" customHeight="1" x14ac:dyDescent="0.25">
      <c r="B22" s="657" t="s">
        <v>519</v>
      </c>
      <c r="C22" s="658"/>
      <c r="D22" s="659"/>
      <c r="E22" s="204"/>
      <c r="F22" s="204"/>
      <c r="G22" s="202">
        <f t="shared" si="1"/>
        <v>0</v>
      </c>
      <c r="H22" s="203"/>
      <c r="U22" s="215" t="s">
        <v>520</v>
      </c>
    </row>
    <row r="23" spans="2:21" ht="21.9" customHeight="1" x14ac:dyDescent="0.25">
      <c r="B23" s="657" t="s">
        <v>145</v>
      </c>
      <c r="C23" s="658"/>
      <c r="D23" s="659"/>
      <c r="E23" s="204"/>
      <c r="F23" s="204"/>
      <c r="G23" s="202">
        <f t="shared" si="1"/>
        <v>0</v>
      </c>
      <c r="H23" s="203"/>
    </row>
    <row r="24" spans="2:21" ht="21.9" customHeight="1" x14ac:dyDescent="0.25">
      <c r="B24" s="657" t="s">
        <v>146</v>
      </c>
      <c r="C24" s="658"/>
      <c r="D24" s="659"/>
      <c r="E24" s="204"/>
      <c r="F24" s="204"/>
      <c r="G24" s="202">
        <f t="shared" si="1"/>
        <v>0</v>
      </c>
      <c r="H24" s="203"/>
    </row>
    <row r="25" spans="2:21" ht="21.9" customHeight="1" x14ac:dyDescent="0.25">
      <c r="B25" s="657" t="s">
        <v>147</v>
      </c>
      <c r="C25" s="658"/>
      <c r="D25" s="659"/>
      <c r="E25" s="204"/>
      <c r="F25" s="204"/>
      <c r="G25" s="202">
        <f t="shared" si="1"/>
        <v>0</v>
      </c>
      <c r="H25" s="203"/>
    </row>
    <row r="26" spans="2:21" ht="21.9" customHeight="1" x14ac:dyDescent="0.25">
      <c r="B26" s="657" t="s">
        <v>148</v>
      </c>
      <c r="C26" s="658"/>
      <c r="D26" s="659"/>
      <c r="E26" s="204"/>
      <c r="F26" s="204"/>
      <c r="G26" s="202">
        <f t="shared" si="1"/>
        <v>0</v>
      </c>
      <c r="H26" s="203"/>
    </row>
    <row r="27" spans="2:21" ht="21.9" customHeight="1" x14ac:dyDescent="0.25">
      <c r="B27" s="657" t="s">
        <v>149</v>
      </c>
      <c r="C27" s="658"/>
      <c r="D27" s="659"/>
      <c r="E27" s="204"/>
      <c r="F27" s="204"/>
      <c r="G27" s="202">
        <f t="shared" si="1"/>
        <v>0</v>
      </c>
      <c r="H27" s="203"/>
    </row>
    <row r="28" spans="2:21" ht="21.9" customHeight="1" thickBot="1" x14ac:dyDescent="0.3">
      <c r="B28" s="657" t="s">
        <v>521</v>
      </c>
      <c r="C28" s="658"/>
      <c r="D28" s="659"/>
      <c r="E28" s="311"/>
      <c r="F28" s="311"/>
      <c r="G28" s="312">
        <f t="shared" si="1"/>
        <v>0</v>
      </c>
      <c r="H28" s="203"/>
    </row>
    <row r="29" spans="2:21" ht="21.9" customHeight="1" x14ac:dyDescent="0.25">
      <c r="B29" s="667" t="s">
        <v>522</v>
      </c>
      <c r="C29" s="668"/>
      <c r="D29" s="668"/>
      <c r="E29" s="309">
        <f>SUM(E17:E28)</f>
        <v>0</v>
      </c>
      <c r="F29" s="309">
        <f>SUM(F17:F28)</f>
        <v>0</v>
      </c>
      <c r="G29" s="309">
        <f>SUM(G17:G28)</f>
        <v>0</v>
      </c>
      <c r="H29" s="310"/>
    </row>
    <row r="30" spans="2:21" ht="11.1" customHeight="1" x14ac:dyDescent="0.25">
      <c r="B30" s="666"/>
      <c r="C30" s="666"/>
      <c r="D30" s="666"/>
      <c r="E30" s="292"/>
      <c r="F30" s="213"/>
      <c r="G30" s="213"/>
      <c r="H30" s="214"/>
    </row>
    <row r="31" spans="2:21" ht="21.9" customHeight="1" x14ac:dyDescent="0.25">
      <c r="B31" s="660" t="s">
        <v>523</v>
      </c>
      <c r="C31" s="661"/>
      <c r="D31" s="662"/>
      <c r="E31" s="299"/>
      <c r="F31" s="299"/>
      <c r="G31" s="202">
        <f>E31+F31</f>
        <v>0</v>
      </c>
      <c r="H31" s="203"/>
    </row>
    <row r="32" spans="2:21" ht="21.9" customHeight="1" x14ac:dyDescent="0.25">
      <c r="B32" s="683" t="s">
        <v>524</v>
      </c>
      <c r="C32" s="684"/>
      <c r="D32" s="685"/>
      <c r="E32" s="204"/>
      <c r="F32" s="204"/>
      <c r="G32" s="202">
        <f>E32+F32</f>
        <v>0</v>
      </c>
      <c r="H32" s="203"/>
    </row>
    <row r="33" spans="2:8" ht="21.9" customHeight="1" thickBot="1" x14ac:dyDescent="0.3">
      <c r="B33" s="683" t="s">
        <v>525</v>
      </c>
      <c r="C33" s="684"/>
      <c r="D33" s="685"/>
      <c r="E33" s="311"/>
      <c r="F33" s="311"/>
      <c r="G33" s="312">
        <f>E33+F33</f>
        <v>0</v>
      </c>
      <c r="H33" s="203"/>
    </row>
    <row r="34" spans="2:8" ht="21.9" customHeight="1" x14ac:dyDescent="0.25">
      <c r="B34" s="667" t="s">
        <v>526</v>
      </c>
      <c r="C34" s="668"/>
      <c r="D34" s="668"/>
      <c r="E34" s="309">
        <f>SUM(E31:E33)</f>
        <v>0</v>
      </c>
      <c r="F34" s="309">
        <f>SUM(F31:F33)</f>
        <v>0</v>
      </c>
      <c r="G34" s="309">
        <f>SUM(G31:G33)</f>
        <v>0</v>
      </c>
      <c r="H34" s="310"/>
    </row>
    <row r="35" spans="2:8" ht="11.1" customHeight="1" x14ac:dyDescent="0.25">
      <c r="B35" s="682"/>
      <c r="C35" s="682"/>
      <c r="D35" s="682"/>
      <c r="E35" s="292"/>
      <c r="F35" s="213"/>
      <c r="G35" s="213"/>
      <c r="H35" s="214"/>
    </row>
    <row r="36" spans="2:8" ht="21.9" customHeight="1" x14ac:dyDescent="0.25">
      <c r="B36" s="660" t="s">
        <v>527</v>
      </c>
      <c r="C36" s="661"/>
      <c r="D36" s="662"/>
      <c r="E36" s="299"/>
      <c r="F36" s="299"/>
      <c r="G36" s="202">
        <f>E36+F36</f>
        <v>0</v>
      </c>
      <c r="H36" s="203"/>
    </row>
    <row r="37" spans="2:8" ht="21.9" customHeight="1" x14ac:dyDescent="0.25">
      <c r="B37" s="683" t="s">
        <v>528</v>
      </c>
      <c r="C37" s="684"/>
      <c r="D37" s="685"/>
      <c r="E37" s="204"/>
      <c r="F37" s="204"/>
      <c r="G37" s="202">
        <f>E37+F37</f>
        <v>0</v>
      </c>
      <c r="H37" s="203"/>
    </row>
    <row r="38" spans="2:8" ht="21.9" customHeight="1" x14ac:dyDescent="0.25">
      <c r="B38" s="683" t="s">
        <v>529</v>
      </c>
      <c r="C38" s="684"/>
      <c r="D38" s="685"/>
      <c r="E38" s="204"/>
      <c r="F38" s="204"/>
      <c r="G38" s="202">
        <f t="shared" ref="G38:G50" si="2">E38+F38</f>
        <v>0</v>
      </c>
      <c r="H38" s="203"/>
    </row>
    <row r="39" spans="2:8" ht="21.9" customHeight="1" x14ac:dyDescent="0.25">
      <c r="B39" s="683" t="s">
        <v>162</v>
      </c>
      <c r="C39" s="684"/>
      <c r="D39" s="685"/>
      <c r="E39" s="204"/>
      <c r="F39" s="204"/>
      <c r="G39" s="202">
        <f t="shared" si="2"/>
        <v>0</v>
      </c>
      <c r="H39" s="203"/>
    </row>
    <row r="40" spans="2:8" ht="21.9" customHeight="1" x14ac:dyDescent="0.25">
      <c r="B40" s="683" t="s">
        <v>163</v>
      </c>
      <c r="C40" s="684"/>
      <c r="D40" s="685"/>
      <c r="E40" s="204"/>
      <c r="F40" s="204"/>
      <c r="G40" s="202">
        <f t="shared" si="2"/>
        <v>0</v>
      </c>
      <c r="H40" s="203"/>
    </row>
    <row r="41" spans="2:8" ht="21.9" customHeight="1" x14ac:dyDescent="0.25">
      <c r="B41" s="356" t="s">
        <v>164</v>
      </c>
      <c r="C41" s="357"/>
      <c r="D41" s="358"/>
      <c r="E41" s="204"/>
      <c r="F41" s="204"/>
      <c r="G41" s="202">
        <f t="shared" si="2"/>
        <v>0</v>
      </c>
      <c r="H41" s="203"/>
    </row>
    <row r="42" spans="2:8" ht="21.9" customHeight="1" x14ac:dyDescent="0.25">
      <c r="B42" s="683" t="s">
        <v>166</v>
      </c>
      <c r="C42" s="684"/>
      <c r="D42" s="685"/>
      <c r="E42" s="204"/>
      <c r="F42" s="204"/>
      <c r="G42" s="202">
        <f t="shared" si="2"/>
        <v>0</v>
      </c>
      <c r="H42" s="203"/>
    </row>
    <row r="43" spans="2:8" ht="21.9" customHeight="1" x14ac:dyDescent="0.25">
      <c r="B43" s="683" t="s">
        <v>168</v>
      </c>
      <c r="C43" s="684"/>
      <c r="D43" s="685"/>
      <c r="E43" s="204"/>
      <c r="F43" s="204"/>
      <c r="G43" s="202">
        <f t="shared" si="2"/>
        <v>0</v>
      </c>
      <c r="H43" s="203"/>
    </row>
    <row r="44" spans="2:8" ht="21.9" customHeight="1" x14ac:dyDescent="0.25">
      <c r="B44" s="683" t="s">
        <v>169</v>
      </c>
      <c r="C44" s="684"/>
      <c r="D44" s="685"/>
      <c r="E44" s="204"/>
      <c r="F44" s="204"/>
      <c r="G44" s="202">
        <f t="shared" si="2"/>
        <v>0</v>
      </c>
      <c r="H44" s="203"/>
    </row>
    <row r="45" spans="2:8" ht="21.9" customHeight="1" x14ac:dyDescent="0.25">
      <c r="B45" s="683" t="s">
        <v>170</v>
      </c>
      <c r="C45" s="684"/>
      <c r="D45" s="685"/>
      <c r="E45" s="204"/>
      <c r="F45" s="204"/>
      <c r="G45" s="202">
        <f t="shared" si="2"/>
        <v>0</v>
      </c>
      <c r="H45" s="203"/>
    </row>
    <row r="46" spans="2:8" ht="21.9" customHeight="1" x14ac:dyDescent="0.25">
      <c r="B46" s="683" t="s">
        <v>172</v>
      </c>
      <c r="C46" s="684"/>
      <c r="D46" s="685"/>
      <c r="E46" s="204"/>
      <c r="F46" s="204"/>
      <c r="G46" s="202">
        <f t="shared" si="2"/>
        <v>0</v>
      </c>
      <c r="H46" s="203"/>
    </row>
    <row r="47" spans="2:8" ht="21.9" customHeight="1" x14ac:dyDescent="0.25">
      <c r="B47" s="683" t="s">
        <v>174</v>
      </c>
      <c r="C47" s="684"/>
      <c r="D47" s="685"/>
      <c r="E47" s="204"/>
      <c r="F47" s="204"/>
      <c r="G47" s="202">
        <f t="shared" si="2"/>
        <v>0</v>
      </c>
      <c r="H47" s="203"/>
    </row>
    <row r="48" spans="2:8" ht="21.9" customHeight="1" x14ac:dyDescent="0.25">
      <c r="B48" s="683" t="s">
        <v>175</v>
      </c>
      <c r="C48" s="684"/>
      <c r="D48" s="685"/>
      <c r="E48" s="204"/>
      <c r="F48" s="204"/>
      <c r="G48" s="202">
        <f t="shared" si="2"/>
        <v>0</v>
      </c>
      <c r="H48" s="203"/>
    </row>
    <row r="49" spans="2:10" ht="21.9" customHeight="1" x14ac:dyDescent="0.25">
      <c r="B49" s="683" t="s">
        <v>176</v>
      </c>
      <c r="C49" s="684"/>
      <c r="D49" s="685"/>
      <c r="E49" s="204"/>
      <c r="F49" s="204"/>
      <c r="G49" s="202">
        <f t="shared" si="2"/>
        <v>0</v>
      </c>
      <c r="H49" s="203"/>
    </row>
    <row r="50" spans="2:10" ht="21.9" customHeight="1" thickBot="1" x14ac:dyDescent="0.3">
      <c r="B50" s="683" t="s">
        <v>530</v>
      </c>
      <c r="C50" s="684"/>
      <c r="D50" s="685"/>
      <c r="E50" s="311"/>
      <c r="F50" s="311"/>
      <c r="G50" s="312">
        <f t="shared" si="2"/>
        <v>0</v>
      </c>
      <c r="H50" s="203"/>
    </row>
    <row r="51" spans="2:10" ht="21.9" customHeight="1" x14ac:dyDescent="0.25">
      <c r="B51" s="667" t="s">
        <v>531</v>
      </c>
      <c r="C51" s="668"/>
      <c r="D51" s="668"/>
      <c r="E51" s="309">
        <f>SUM(E36:E50)</f>
        <v>0</v>
      </c>
      <c r="F51" s="309">
        <f>SUM(F36:F50)</f>
        <v>0</v>
      </c>
      <c r="G51" s="309">
        <f>SUM(G36:G50)</f>
        <v>0</v>
      </c>
      <c r="H51" s="310"/>
    </row>
    <row r="52" spans="2:10" ht="11.1" customHeight="1" x14ac:dyDescent="0.25">
      <c r="B52" s="670"/>
      <c r="C52" s="670"/>
      <c r="D52" s="670"/>
      <c r="E52" s="213"/>
      <c r="F52" s="213"/>
      <c r="G52" s="213"/>
      <c r="H52" s="214"/>
    </row>
    <row r="53" spans="2:10" ht="21.9" customHeight="1" x14ac:dyDescent="0.25">
      <c r="B53" s="692" t="s">
        <v>186</v>
      </c>
      <c r="C53" s="693"/>
      <c r="D53" s="694"/>
      <c r="E53" s="299"/>
      <c r="F53" s="299"/>
      <c r="G53" s="202">
        <f>E53+F53</f>
        <v>0</v>
      </c>
      <c r="H53" s="203"/>
    </row>
    <row r="54" spans="2:10" ht="11.1" customHeight="1" x14ac:dyDescent="0.25">
      <c r="B54" s="670"/>
      <c r="C54" s="670"/>
      <c r="D54" s="670"/>
      <c r="E54" s="213"/>
      <c r="F54" s="213"/>
      <c r="G54" s="213"/>
      <c r="H54" s="214"/>
    </row>
    <row r="55" spans="2:10" ht="21.9" customHeight="1" thickBot="1" x14ac:dyDescent="0.3">
      <c r="B55" s="689" t="s">
        <v>532</v>
      </c>
      <c r="C55" s="690"/>
      <c r="D55" s="691"/>
      <c r="E55" s="300"/>
      <c r="F55" s="300"/>
      <c r="G55" s="205">
        <f>E55+F55</f>
        <v>0</v>
      </c>
      <c r="H55" s="206"/>
    </row>
    <row r="56" spans="2:10" ht="11.1" customHeight="1" thickBot="1" x14ac:dyDescent="0.3">
      <c r="B56" s="670"/>
      <c r="C56" s="670"/>
      <c r="D56" s="670"/>
      <c r="E56" s="213"/>
      <c r="F56" s="213"/>
      <c r="G56" s="213"/>
      <c r="H56" s="214"/>
    </row>
    <row r="57" spans="2:10" ht="21.9" customHeight="1" thickBot="1" x14ac:dyDescent="0.3">
      <c r="B57" s="686" t="s">
        <v>533</v>
      </c>
      <c r="C57" s="687"/>
      <c r="D57" s="688"/>
      <c r="E57" s="207">
        <f>E15+E29+E34+E51+E53+E55</f>
        <v>0</v>
      </c>
      <c r="F57" s="207">
        <f>F15+F29+F34+F51+F53+F55</f>
        <v>0</v>
      </c>
      <c r="G57" s="207">
        <f>G15+G29+G34+G51+G53+G55</f>
        <v>0</v>
      </c>
      <c r="H57" s="208"/>
    </row>
    <row r="58" spans="2:10" ht="21.9" customHeight="1" x14ac:dyDescent="0.25">
      <c r="B58" s="440" t="s">
        <v>534</v>
      </c>
      <c r="C58" s="464"/>
      <c r="D58" s="464"/>
      <c r="E58" s="464"/>
      <c r="F58" s="464"/>
      <c r="G58" s="464"/>
      <c r="H58" s="464"/>
    </row>
    <row r="59" spans="2:10" ht="11.1" customHeight="1" thickBot="1" x14ac:dyDescent="0.3">
      <c r="B59" s="335"/>
      <c r="C59" s="46"/>
      <c r="D59" s="46"/>
      <c r="E59" s="46"/>
      <c r="F59" s="46"/>
      <c r="G59" s="46"/>
    </row>
    <row r="60" spans="2:10" ht="21.9" customHeight="1" thickBot="1" x14ac:dyDescent="0.3">
      <c r="D60" s="354" t="s">
        <v>535</v>
      </c>
      <c r="E60" s="355"/>
      <c r="F60" s="226"/>
      <c r="G60" s="207">
        <f>G57-E57</f>
        <v>0</v>
      </c>
      <c r="H60" s="224"/>
      <c r="I60" s="209"/>
      <c r="J60" s="46"/>
    </row>
    <row r="61" spans="2:10" ht="11.1" customHeight="1" thickBot="1" x14ac:dyDescent="0.3">
      <c r="D61" s="209"/>
      <c r="E61" s="209"/>
      <c r="F61" s="209"/>
      <c r="G61" s="209"/>
    </row>
    <row r="62" spans="2:10" ht="21.9" customHeight="1" thickBot="1" x14ac:dyDescent="0.3">
      <c r="D62" s="354" t="s">
        <v>536</v>
      </c>
      <c r="E62" s="355"/>
      <c r="F62" s="226"/>
      <c r="G62" s="210"/>
      <c r="H62" s="225"/>
      <c r="I62" s="209"/>
      <c r="J62" s="46"/>
    </row>
    <row r="63" spans="2:10" ht="21.9" customHeight="1" thickBot="1" x14ac:dyDescent="0.3">
      <c r="D63" s="211" t="s">
        <v>537</v>
      </c>
      <c r="E63" s="679"/>
      <c r="F63" s="680"/>
      <c r="G63" s="681"/>
    </row>
    <row r="64" spans="2:10" ht="11.1" customHeight="1" thickBot="1" x14ac:dyDescent="0.3"/>
    <row r="65" spans="4:8" ht="21.9" customHeight="1" thickBot="1" x14ac:dyDescent="0.3">
      <c r="D65" s="227" t="s">
        <v>538</v>
      </c>
      <c r="E65" s="228"/>
      <c r="F65" s="338"/>
      <c r="G65" s="212">
        <f>G60-G62</f>
        <v>0</v>
      </c>
    </row>
    <row r="66" spans="4:8" ht="21.75" customHeight="1" x14ac:dyDescent="0.25">
      <c r="F66" s="46"/>
      <c r="H66" s="34"/>
    </row>
  </sheetData>
  <sheetProtection password="CC44" sheet="1"/>
  <mergeCells count="55">
    <mergeCell ref="B54:D54"/>
    <mergeCell ref="B55:D55"/>
    <mergeCell ref="B32:D32"/>
    <mergeCell ref="B28:D28"/>
    <mergeCell ref="B33:D33"/>
    <mergeCell ref="B47:D47"/>
    <mergeCell ref="B48:D48"/>
    <mergeCell ref="B49:D49"/>
    <mergeCell ref="B53:D53"/>
    <mergeCell ref="B50:D50"/>
    <mergeCell ref="B34:D34"/>
    <mergeCell ref="B51:D51"/>
    <mergeCell ref="B58:H58"/>
    <mergeCell ref="B56:D56"/>
    <mergeCell ref="E63:G63"/>
    <mergeCell ref="B35:D35"/>
    <mergeCell ref="B36:D36"/>
    <mergeCell ref="B37:D37"/>
    <mergeCell ref="B38:D38"/>
    <mergeCell ref="B42:D42"/>
    <mergeCell ref="B52:D52"/>
    <mergeCell ref="B44:D44"/>
    <mergeCell ref="B45:D45"/>
    <mergeCell ref="B46:D46"/>
    <mergeCell ref="B40:D40"/>
    <mergeCell ref="B39:D39"/>
    <mergeCell ref="B57:D57"/>
    <mergeCell ref="B43:D43"/>
    <mergeCell ref="B16:D16"/>
    <mergeCell ref="B5:C5"/>
    <mergeCell ref="B6:C6"/>
    <mergeCell ref="B8:D8"/>
    <mergeCell ref="B10:D10"/>
    <mergeCell ref="B11:D11"/>
    <mergeCell ref="B12:D12"/>
    <mergeCell ref="B9:D9"/>
    <mergeCell ref="B13:D13"/>
    <mergeCell ref="B14:D14"/>
    <mergeCell ref="B15:D15"/>
    <mergeCell ref="E2:F2"/>
    <mergeCell ref="B25:D25"/>
    <mergeCell ref="B26:D26"/>
    <mergeCell ref="B23:D23"/>
    <mergeCell ref="B31:D31"/>
    <mergeCell ref="B17:D17"/>
    <mergeCell ref="B24:D24"/>
    <mergeCell ref="B30:D30"/>
    <mergeCell ref="B22:D22"/>
    <mergeCell ref="B18:D18"/>
    <mergeCell ref="B19:D19"/>
    <mergeCell ref="B20:D20"/>
    <mergeCell ref="B21:D21"/>
    <mergeCell ref="B27:D27"/>
    <mergeCell ref="B29:D29"/>
    <mergeCell ref="D5:G5"/>
  </mergeCells>
  <printOptions horizontalCentered="1" verticalCentered="1"/>
  <pageMargins left="0.2" right="0.2" top="0.25" bottom="0.25" header="0.3" footer="0.3"/>
  <pageSetup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sheetPr>
  <dimension ref="A1:RT32"/>
  <sheetViews>
    <sheetView showGridLines="0" topLeftCell="A2" zoomScaleNormal="100" zoomScaleSheetLayoutView="90" workbookViewId="0">
      <pane xSplit="1" topLeftCell="GA1" activePane="topRight" state="frozen"/>
      <selection activeCell="AG21" sqref="AG21:AV21"/>
      <selection pane="topRight" activeCell="GM19" sqref="GM19"/>
    </sheetView>
  </sheetViews>
  <sheetFormatPr defaultRowHeight="13.2" x14ac:dyDescent="0.25"/>
  <cols>
    <col min="1" max="1" width="23.88671875" customWidth="1"/>
    <col min="188" max="188" width="11.6640625" customWidth="1"/>
    <col min="189" max="189" width="13.88671875" customWidth="1"/>
  </cols>
  <sheetData>
    <row r="1" spans="1:488" s="133" customFormat="1" ht="36" customHeight="1" x14ac:dyDescent="0.25">
      <c r="A1" s="298" t="s">
        <v>1321</v>
      </c>
    </row>
    <row r="2" spans="1:488" ht="149.25" customHeight="1" x14ac:dyDescent="0.3">
      <c r="A2" s="134" t="s">
        <v>539</v>
      </c>
      <c r="GC2" s="697" t="str">
        <f>A3</f>
        <v>From RSMeans, Historical Cost Index Data 2023
Copyright Gordian.
30 Patewood Dr. Suite 350, Greenville, SC, 29615; All rights reserved</v>
      </c>
      <c r="GD2" s="698"/>
      <c r="GE2" s="698"/>
      <c r="GF2" s="698"/>
      <c r="GG2" s="698"/>
      <c r="GH2" s="698"/>
      <c r="GI2" s="698"/>
    </row>
    <row r="3" spans="1:488" ht="105.6" customHeight="1" x14ac:dyDescent="0.25">
      <c r="A3" s="359" t="s">
        <v>1322</v>
      </c>
      <c r="B3" t="s">
        <v>540</v>
      </c>
      <c r="C3" t="s">
        <v>541</v>
      </c>
      <c r="D3" t="s">
        <v>541</v>
      </c>
      <c r="E3" t="s">
        <v>541</v>
      </c>
      <c r="F3" t="s">
        <v>541</v>
      </c>
      <c r="G3" t="s">
        <v>541</v>
      </c>
      <c r="H3" t="s">
        <v>541</v>
      </c>
      <c r="I3" t="s">
        <v>541</v>
      </c>
      <c r="J3" t="s">
        <v>541</v>
      </c>
      <c r="K3" t="s">
        <v>541</v>
      </c>
      <c r="L3" t="s">
        <v>541</v>
      </c>
      <c r="M3" t="s">
        <v>541</v>
      </c>
      <c r="N3" t="s">
        <v>541</v>
      </c>
      <c r="O3" t="s">
        <v>541</v>
      </c>
      <c r="P3" t="s">
        <v>541</v>
      </c>
      <c r="Q3" t="s">
        <v>541</v>
      </c>
      <c r="R3" t="s">
        <v>541</v>
      </c>
      <c r="S3" t="s">
        <v>541</v>
      </c>
      <c r="T3" t="s">
        <v>541</v>
      </c>
      <c r="U3" t="s">
        <v>541</v>
      </c>
      <c r="V3" t="s">
        <v>541</v>
      </c>
      <c r="W3" t="s">
        <v>541</v>
      </c>
      <c r="X3" t="s">
        <v>541</v>
      </c>
      <c r="Y3" t="s">
        <v>541</v>
      </c>
      <c r="Z3" t="s">
        <v>541</v>
      </c>
      <c r="AA3" t="s">
        <v>541</v>
      </c>
      <c r="AB3" t="s">
        <v>541</v>
      </c>
      <c r="AC3" t="s">
        <v>541</v>
      </c>
      <c r="AD3" t="s">
        <v>541</v>
      </c>
      <c r="AE3" t="s">
        <v>541</v>
      </c>
      <c r="AF3" t="s">
        <v>541</v>
      </c>
      <c r="AG3" t="s">
        <v>541</v>
      </c>
      <c r="AH3" t="s">
        <v>541</v>
      </c>
      <c r="AI3" t="s">
        <v>541</v>
      </c>
      <c r="AJ3" t="s">
        <v>541</v>
      </c>
      <c r="AK3" t="s">
        <v>541</v>
      </c>
      <c r="AL3" t="s">
        <v>541</v>
      </c>
      <c r="AM3" t="s">
        <v>541</v>
      </c>
      <c r="AN3" t="s">
        <v>541</v>
      </c>
      <c r="AO3" t="s">
        <v>541</v>
      </c>
      <c r="AP3" t="s">
        <v>541</v>
      </c>
      <c r="AQ3" t="s">
        <v>541</v>
      </c>
      <c r="AR3" t="s">
        <v>541</v>
      </c>
      <c r="AS3" t="s">
        <v>541</v>
      </c>
      <c r="AT3" t="s">
        <v>541</v>
      </c>
      <c r="AU3" t="s">
        <v>541</v>
      </c>
      <c r="AV3" t="s">
        <v>541</v>
      </c>
      <c r="AW3" t="s">
        <v>541</v>
      </c>
      <c r="AX3" t="s">
        <v>541</v>
      </c>
      <c r="AY3" t="s">
        <v>541</v>
      </c>
      <c r="AZ3" t="s">
        <v>541</v>
      </c>
      <c r="BA3" t="s">
        <v>541</v>
      </c>
      <c r="BB3" t="s">
        <v>541</v>
      </c>
      <c r="BC3" t="s">
        <v>541</v>
      </c>
      <c r="BD3" t="s">
        <v>541</v>
      </c>
      <c r="BE3" t="s">
        <v>541</v>
      </c>
      <c r="BF3" t="s">
        <v>541</v>
      </c>
      <c r="BG3" t="s">
        <v>541</v>
      </c>
      <c r="BH3" t="s">
        <v>541</v>
      </c>
      <c r="BI3" t="s">
        <v>541</v>
      </c>
      <c r="BJ3" t="s">
        <v>541</v>
      </c>
      <c r="BK3" t="s">
        <v>541</v>
      </c>
      <c r="BL3" t="s">
        <v>541</v>
      </c>
      <c r="BM3" t="s">
        <v>541</v>
      </c>
      <c r="BN3" t="s">
        <v>541</v>
      </c>
      <c r="BO3" t="s">
        <v>541</v>
      </c>
      <c r="BP3" t="s">
        <v>541</v>
      </c>
      <c r="BQ3" t="s">
        <v>541</v>
      </c>
      <c r="BR3" t="s">
        <v>541</v>
      </c>
      <c r="BS3" t="s">
        <v>541</v>
      </c>
      <c r="BT3" t="s">
        <v>541</v>
      </c>
      <c r="BU3" t="s">
        <v>541</v>
      </c>
      <c r="BV3" t="s">
        <v>541</v>
      </c>
      <c r="BW3" t="s">
        <v>541</v>
      </c>
      <c r="BX3" t="s">
        <v>541</v>
      </c>
      <c r="BY3" t="s">
        <v>541</v>
      </c>
      <c r="BZ3" t="s">
        <v>541</v>
      </c>
      <c r="CA3" t="s">
        <v>541</v>
      </c>
      <c r="CB3" t="s">
        <v>541</v>
      </c>
      <c r="CC3" t="s">
        <v>541</v>
      </c>
      <c r="CD3" t="s">
        <v>541</v>
      </c>
      <c r="CE3" t="s">
        <v>541</v>
      </c>
      <c r="CF3" t="s">
        <v>541</v>
      </c>
      <c r="CG3" t="s">
        <v>541</v>
      </c>
      <c r="CH3" t="s">
        <v>541</v>
      </c>
      <c r="CI3" t="s">
        <v>541</v>
      </c>
      <c r="CJ3" t="s">
        <v>541</v>
      </c>
      <c r="CK3" t="s">
        <v>541</v>
      </c>
      <c r="CL3" t="s">
        <v>541</v>
      </c>
      <c r="CM3" t="s">
        <v>541</v>
      </c>
      <c r="CN3" t="s">
        <v>541</v>
      </c>
      <c r="CO3" t="s">
        <v>541</v>
      </c>
      <c r="CP3" t="s">
        <v>541</v>
      </c>
      <c r="CQ3" t="s">
        <v>541</v>
      </c>
      <c r="CR3" t="s">
        <v>541</v>
      </c>
      <c r="CS3" t="s">
        <v>541</v>
      </c>
      <c r="CT3" t="s">
        <v>541</v>
      </c>
      <c r="CU3" t="s">
        <v>541</v>
      </c>
      <c r="CV3" t="s">
        <v>541</v>
      </c>
      <c r="CW3" t="s">
        <v>541</v>
      </c>
      <c r="CX3" t="s">
        <v>541</v>
      </c>
      <c r="CY3" t="s">
        <v>541</v>
      </c>
      <c r="CZ3" t="s">
        <v>541</v>
      </c>
      <c r="DA3" t="s">
        <v>541</v>
      </c>
      <c r="DB3" t="s">
        <v>541</v>
      </c>
      <c r="DC3" t="s">
        <v>541</v>
      </c>
      <c r="DD3" t="s">
        <v>541</v>
      </c>
      <c r="DE3" t="s">
        <v>541</v>
      </c>
      <c r="DF3" t="s">
        <v>541</v>
      </c>
      <c r="DG3" t="s">
        <v>541</v>
      </c>
      <c r="DH3" t="s">
        <v>541</v>
      </c>
      <c r="DI3" t="s">
        <v>541</v>
      </c>
      <c r="DJ3" t="s">
        <v>541</v>
      </c>
      <c r="DK3" t="s">
        <v>541</v>
      </c>
      <c r="DL3" t="s">
        <v>541</v>
      </c>
      <c r="DM3" t="s">
        <v>541</v>
      </c>
      <c r="DN3" t="s">
        <v>541</v>
      </c>
      <c r="DO3" t="s">
        <v>541</v>
      </c>
      <c r="DP3" t="s">
        <v>541</v>
      </c>
      <c r="DQ3" t="s">
        <v>541</v>
      </c>
      <c r="DR3" t="s">
        <v>541</v>
      </c>
      <c r="DS3" t="s">
        <v>541</v>
      </c>
      <c r="DT3" t="s">
        <v>541</v>
      </c>
      <c r="DU3" t="s">
        <v>541</v>
      </c>
      <c r="DV3" t="s">
        <v>541</v>
      </c>
      <c r="DW3" t="s">
        <v>541</v>
      </c>
      <c r="DX3" t="s">
        <v>541</v>
      </c>
      <c r="DY3" t="s">
        <v>541</v>
      </c>
      <c r="DZ3" t="s">
        <v>541</v>
      </c>
      <c r="EA3" t="s">
        <v>541</v>
      </c>
      <c r="EB3" t="s">
        <v>541</v>
      </c>
      <c r="EC3" t="s">
        <v>541</v>
      </c>
      <c r="ED3" t="s">
        <v>541</v>
      </c>
      <c r="EE3" t="s">
        <v>541</v>
      </c>
      <c r="EF3" t="s">
        <v>541</v>
      </c>
      <c r="EG3" t="s">
        <v>541</v>
      </c>
      <c r="EH3" t="s">
        <v>541</v>
      </c>
      <c r="EI3" t="s">
        <v>541</v>
      </c>
      <c r="EJ3" t="s">
        <v>541</v>
      </c>
      <c r="EK3" t="s">
        <v>541</v>
      </c>
      <c r="EL3" t="s">
        <v>541</v>
      </c>
      <c r="EM3" t="s">
        <v>541</v>
      </c>
      <c r="EN3" t="s">
        <v>541</v>
      </c>
      <c r="EO3" t="s">
        <v>541</v>
      </c>
      <c r="EP3" t="s">
        <v>541</v>
      </c>
      <c r="EQ3" t="s">
        <v>541</v>
      </c>
      <c r="ER3" t="s">
        <v>541</v>
      </c>
      <c r="ES3" t="s">
        <v>541</v>
      </c>
      <c r="ET3" t="s">
        <v>541</v>
      </c>
      <c r="EU3" t="s">
        <v>541</v>
      </c>
      <c r="EV3" t="s">
        <v>541</v>
      </c>
      <c r="EW3" t="s">
        <v>541</v>
      </c>
      <c r="EX3" t="s">
        <v>541</v>
      </c>
      <c r="EY3" t="s">
        <v>541</v>
      </c>
      <c r="EZ3" t="s">
        <v>541</v>
      </c>
      <c r="FA3" t="s">
        <v>541</v>
      </c>
      <c r="FB3" t="s">
        <v>541</v>
      </c>
      <c r="FC3" t="s">
        <v>541</v>
      </c>
      <c r="FD3" t="s">
        <v>541</v>
      </c>
      <c r="FE3" t="s">
        <v>541</v>
      </c>
      <c r="FF3" t="s">
        <v>541</v>
      </c>
      <c r="FG3" t="s">
        <v>541</v>
      </c>
      <c r="FH3" t="s">
        <v>541</v>
      </c>
      <c r="FI3" t="s">
        <v>541</v>
      </c>
      <c r="FJ3" t="s">
        <v>541</v>
      </c>
      <c r="FK3" t="s">
        <v>541</v>
      </c>
      <c r="FL3" t="s">
        <v>541</v>
      </c>
      <c r="FM3" t="s">
        <v>541</v>
      </c>
      <c r="FN3" t="s">
        <v>541</v>
      </c>
      <c r="FO3" t="s">
        <v>541</v>
      </c>
      <c r="FP3" t="s">
        <v>541</v>
      </c>
      <c r="FQ3" t="s">
        <v>541</v>
      </c>
      <c r="FR3" t="s">
        <v>541</v>
      </c>
      <c r="FS3" t="s">
        <v>541</v>
      </c>
      <c r="FT3" t="s">
        <v>541</v>
      </c>
      <c r="FU3" t="s">
        <v>541</v>
      </c>
      <c r="FV3" t="s">
        <v>541</v>
      </c>
      <c r="FW3" t="s">
        <v>541</v>
      </c>
      <c r="FX3" t="s">
        <v>541</v>
      </c>
      <c r="FY3" t="s">
        <v>541</v>
      </c>
      <c r="FZ3" t="s">
        <v>541</v>
      </c>
      <c r="GA3" t="s">
        <v>541</v>
      </c>
      <c r="GB3" t="s">
        <v>541</v>
      </c>
      <c r="GC3" t="s">
        <v>541</v>
      </c>
      <c r="GD3" t="s">
        <v>541</v>
      </c>
      <c r="GE3" t="s">
        <v>541</v>
      </c>
      <c r="GF3" s="695" t="s">
        <v>542</v>
      </c>
      <c r="GG3" s="696"/>
      <c r="GH3" t="s">
        <v>541</v>
      </c>
      <c r="GI3" t="s">
        <v>541</v>
      </c>
      <c r="GJ3" t="s">
        <v>541</v>
      </c>
      <c r="GK3" t="s">
        <v>541</v>
      </c>
      <c r="GL3" t="s">
        <v>541</v>
      </c>
      <c r="GM3" t="s">
        <v>541</v>
      </c>
      <c r="GN3" t="s">
        <v>541</v>
      </c>
      <c r="GO3" t="s">
        <v>541</v>
      </c>
      <c r="GP3" t="s">
        <v>541</v>
      </c>
      <c r="GQ3" t="s">
        <v>541</v>
      </c>
      <c r="GR3" t="s">
        <v>541</v>
      </c>
      <c r="GS3" t="s">
        <v>541</v>
      </c>
      <c r="GT3" t="s">
        <v>541</v>
      </c>
      <c r="GU3" t="s">
        <v>541</v>
      </c>
      <c r="GV3" t="s">
        <v>541</v>
      </c>
      <c r="GW3" t="s">
        <v>541</v>
      </c>
      <c r="GX3" t="s">
        <v>541</v>
      </c>
      <c r="GY3" t="s">
        <v>541</v>
      </c>
      <c r="GZ3" t="s">
        <v>541</v>
      </c>
      <c r="HA3" t="s">
        <v>541</v>
      </c>
      <c r="HB3" t="s">
        <v>541</v>
      </c>
      <c r="HC3" t="s">
        <v>541</v>
      </c>
      <c r="HD3" t="s">
        <v>543</v>
      </c>
    </row>
    <row r="4" spans="1:488" ht="26.4" x14ac:dyDescent="0.25">
      <c r="A4" s="360"/>
      <c r="B4" s="699" t="s">
        <v>544</v>
      </c>
      <c r="C4" s="699"/>
      <c r="D4" s="699"/>
      <c r="E4" s="699"/>
      <c r="F4" s="699"/>
      <c r="G4" s="360" t="s">
        <v>545</v>
      </c>
      <c r="H4" s="699" t="s">
        <v>546</v>
      </c>
      <c r="I4" s="699"/>
      <c r="J4" s="699" t="s">
        <v>547</v>
      </c>
      <c r="K4" s="699"/>
      <c r="L4" s="699" t="s">
        <v>548</v>
      </c>
      <c r="M4" s="699"/>
      <c r="N4" s="699"/>
      <c r="O4" s="699"/>
      <c r="P4" s="699"/>
      <c r="Q4" s="700"/>
      <c r="R4" s="700"/>
      <c r="S4" s="700"/>
      <c r="T4" s="700"/>
      <c r="U4" s="700"/>
      <c r="V4" s="700"/>
      <c r="W4" s="700"/>
      <c r="X4" s="699" t="s">
        <v>549</v>
      </c>
      <c r="Y4" s="699"/>
      <c r="Z4" s="699"/>
      <c r="AA4" s="699" t="s">
        <v>550</v>
      </c>
      <c r="AB4" s="699"/>
      <c r="AC4" s="699"/>
      <c r="AD4" s="699"/>
      <c r="AE4" s="699"/>
      <c r="AF4" s="700"/>
      <c r="AG4" s="700"/>
      <c r="AH4" s="700"/>
      <c r="AI4" s="360" t="s">
        <v>551</v>
      </c>
      <c r="AJ4" s="360" t="s">
        <v>552</v>
      </c>
      <c r="AK4" s="701" t="s">
        <v>553</v>
      </c>
      <c r="AL4" s="701"/>
      <c r="AM4" s="701"/>
      <c r="AN4" s="701"/>
      <c r="AO4" s="701"/>
      <c r="AP4" s="701"/>
      <c r="AQ4" s="699" t="s">
        <v>554</v>
      </c>
      <c r="AR4" s="700"/>
      <c r="AS4" s="700"/>
      <c r="AT4" s="700"/>
      <c r="AU4" s="700"/>
      <c r="AV4" s="360" t="s">
        <v>555</v>
      </c>
      <c r="AW4" s="699" t="s">
        <v>556</v>
      </c>
      <c r="AX4" s="699"/>
      <c r="AY4" s="699" t="s">
        <v>557</v>
      </c>
      <c r="AZ4" s="699"/>
      <c r="BA4" s="699"/>
      <c r="BB4" s="699"/>
      <c r="BC4" s="699"/>
      <c r="BD4" s="699"/>
      <c r="BE4" s="699" t="s">
        <v>558</v>
      </c>
      <c r="BF4" s="699"/>
      <c r="BG4" s="699"/>
      <c r="BH4" s="699"/>
      <c r="BI4" s="699"/>
      <c r="BJ4" s="700"/>
      <c r="BK4" s="700"/>
      <c r="BL4" s="700"/>
      <c r="BM4" s="701" t="s">
        <v>559</v>
      </c>
      <c r="BN4" s="701"/>
      <c r="BO4" s="701"/>
      <c r="BP4" s="701"/>
      <c r="BQ4" s="701"/>
      <c r="BR4" s="699" t="s">
        <v>560</v>
      </c>
      <c r="BS4" s="699"/>
      <c r="BT4" s="699" t="s">
        <v>561</v>
      </c>
      <c r="BU4" s="699"/>
      <c r="BV4" s="699" t="s">
        <v>562</v>
      </c>
      <c r="BW4" s="699"/>
      <c r="BX4" s="699"/>
      <c r="BY4" s="700"/>
      <c r="BZ4" s="699" t="s">
        <v>563</v>
      </c>
      <c r="CA4" s="699"/>
      <c r="CB4" s="360" t="s">
        <v>564</v>
      </c>
      <c r="CC4" s="699" t="s">
        <v>565</v>
      </c>
      <c r="CD4" s="699"/>
      <c r="CE4" s="699"/>
      <c r="CF4" s="699"/>
      <c r="CG4" s="699"/>
      <c r="CH4" s="699"/>
      <c r="CI4" s="699"/>
      <c r="CJ4" s="699"/>
      <c r="CK4" s="699"/>
      <c r="CL4" s="699" t="s">
        <v>566</v>
      </c>
      <c r="CM4" s="699"/>
      <c r="CN4" s="700"/>
      <c r="CO4" s="700"/>
      <c r="CP4" s="700"/>
      <c r="CQ4" s="700"/>
      <c r="CR4" s="700"/>
      <c r="CS4" s="700"/>
      <c r="CT4" s="699" t="s">
        <v>567</v>
      </c>
      <c r="CU4" s="699"/>
      <c r="CV4" s="699"/>
      <c r="CW4" s="701" t="s">
        <v>568</v>
      </c>
      <c r="CX4" s="701"/>
      <c r="CY4" s="699" t="s">
        <v>569</v>
      </c>
      <c r="CZ4" s="699"/>
      <c r="DA4" s="699"/>
      <c r="DB4" s="699"/>
      <c r="DC4" s="699" t="s">
        <v>570</v>
      </c>
      <c r="DD4" s="699"/>
      <c r="DE4" s="699" t="s">
        <v>571</v>
      </c>
      <c r="DF4" s="699"/>
      <c r="DG4" s="699" t="s">
        <v>572</v>
      </c>
      <c r="DH4" s="699"/>
      <c r="DI4" s="699" t="s">
        <v>573</v>
      </c>
      <c r="DJ4" s="699"/>
      <c r="DK4" s="699" t="s">
        <v>574</v>
      </c>
      <c r="DL4" s="699"/>
      <c r="DM4" s="699"/>
      <c r="DN4" s="699"/>
      <c r="DO4" s="699"/>
      <c r="DP4" s="360" t="s">
        <v>575</v>
      </c>
      <c r="DQ4" s="699" t="s">
        <v>576</v>
      </c>
      <c r="DR4" s="700"/>
      <c r="DS4" s="700"/>
      <c r="DT4" s="700"/>
      <c r="DU4" s="700"/>
      <c r="DV4" s="700"/>
      <c r="DW4" s="700"/>
      <c r="DX4" s="700"/>
      <c r="DY4" s="700"/>
      <c r="DZ4" s="702" t="s">
        <v>577</v>
      </c>
      <c r="EA4" s="702"/>
      <c r="EB4" s="702"/>
      <c r="EC4" s="702"/>
      <c r="ED4" s="702"/>
      <c r="EE4" s="362" t="s">
        <v>578</v>
      </c>
      <c r="EF4" s="702" t="s">
        <v>579</v>
      </c>
      <c r="EG4" s="702"/>
      <c r="EH4" s="702"/>
      <c r="EI4" s="702"/>
      <c r="EJ4" s="702"/>
      <c r="EK4" s="702"/>
      <c r="EL4" s="702"/>
      <c r="EM4" s="702"/>
      <c r="EN4" s="702"/>
      <c r="EO4" s="702"/>
      <c r="EP4" s="702" t="s">
        <v>580</v>
      </c>
      <c r="EQ4" s="702"/>
      <c r="ER4" s="702"/>
      <c r="ES4" s="702" t="s">
        <v>581</v>
      </c>
      <c r="ET4" s="702"/>
      <c r="EU4" s="702" t="s">
        <v>582</v>
      </c>
      <c r="EV4" s="702"/>
      <c r="EW4" s="702"/>
      <c r="EX4" s="702"/>
      <c r="EY4" s="702"/>
      <c r="EZ4" s="702"/>
      <c r="FA4" s="702"/>
      <c r="FB4" s="361" t="s">
        <v>583</v>
      </c>
      <c r="FC4" s="702" t="s">
        <v>584</v>
      </c>
      <c r="FD4" s="702"/>
      <c r="FE4" s="702" t="s">
        <v>585</v>
      </c>
      <c r="FF4" s="702"/>
      <c r="FG4" s="702" t="s">
        <v>586</v>
      </c>
      <c r="FH4" s="702"/>
      <c r="FI4" s="702"/>
      <c r="FJ4" s="702"/>
      <c r="FK4" s="702" t="s">
        <v>587</v>
      </c>
      <c r="FL4" s="702"/>
      <c r="FM4" s="702"/>
      <c r="FN4" s="702"/>
      <c r="FO4" s="702"/>
      <c r="FP4" s="702"/>
      <c r="FQ4" s="702"/>
      <c r="FR4" s="702"/>
      <c r="FS4" s="702"/>
      <c r="FT4" s="702"/>
      <c r="FU4" s="702"/>
      <c r="FV4" s="702"/>
      <c r="FW4" s="702"/>
      <c r="FX4" s="702"/>
      <c r="FY4" s="702" t="s">
        <v>588</v>
      </c>
      <c r="FZ4" s="702"/>
      <c r="GA4" s="702" t="s">
        <v>589</v>
      </c>
      <c r="GB4" s="702"/>
      <c r="GC4" s="703" t="s">
        <v>590</v>
      </c>
      <c r="GD4" s="703"/>
      <c r="GE4" s="703"/>
      <c r="GF4" s="703"/>
      <c r="GG4" s="703"/>
      <c r="GH4" s="703"/>
      <c r="GI4" s="703"/>
      <c r="GJ4" s="702" t="s">
        <v>591</v>
      </c>
      <c r="GK4" s="702"/>
      <c r="GL4" s="702"/>
      <c r="GM4" s="702" t="s">
        <v>592</v>
      </c>
      <c r="GN4" s="702"/>
      <c r="GO4" s="702" t="s">
        <v>593</v>
      </c>
      <c r="GP4" s="702"/>
      <c r="GQ4" s="702"/>
      <c r="GR4" s="702"/>
      <c r="GS4" s="702"/>
      <c r="GT4" s="361" t="s">
        <v>594</v>
      </c>
      <c r="GU4" s="702" t="s">
        <v>595</v>
      </c>
      <c r="GV4" s="702"/>
      <c r="GW4" s="702"/>
      <c r="GX4" s="702"/>
      <c r="GY4" s="702"/>
      <c r="GZ4" s="702"/>
      <c r="HA4" s="702"/>
      <c r="HB4" s="702"/>
      <c r="HC4" s="702"/>
      <c r="HD4" s="702"/>
    </row>
    <row r="5" spans="1:488" ht="99" customHeight="1" x14ac:dyDescent="0.25">
      <c r="A5" s="363"/>
      <c r="B5" s="363" t="s">
        <v>596</v>
      </c>
      <c r="C5" s="363" t="s">
        <v>597</v>
      </c>
      <c r="D5" s="363" t="s">
        <v>598</v>
      </c>
      <c r="E5" s="363" t="s">
        <v>599</v>
      </c>
      <c r="F5" s="363" t="s">
        <v>600</v>
      </c>
      <c r="G5" s="363" t="s">
        <v>601</v>
      </c>
      <c r="H5" s="363" t="s">
        <v>602</v>
      </c>
      <c r="I5" s="363" t="s">
        <v>603</v>
      </c>
      <c r="J5" s="363" t="s">
        <v>604</v>
      </c>
      <c r="K5" s="363" t="s">
        <v>605</v>
      </c>
      <c r="L5" s="363" t="s">
        <v>606</v>
      </c>
      <c r="M5" s="363" t="s">
        <v>607</v>
      </c>
      <c r="N5" s="363" t="s">
        <v>608</v>
      </c>
      <c r="O5" s="363" t="s">
        <v>609</v>
      </c>
      <c r="P5" s="363" t="s">
        <v>610</v>
      </c>
      <c r="Q5" s="363" t="s">
        <v>611</v>
      </c>
      <c r="R5" s="363" t="s">
        <v>612</v>
      </c>
      <c r="S5" s="363" t="s">
        <v>613</v>
      </c>
      <c r="T5" s="363" t="s">
        <v>614</v>
      </c>
      <c r="U5" s="363" t="s">
        <v>615</v>
      </c>
      <c r="V5" s="363" t="s">
        <v>616</v>
      </c>
      <c r="W5" s="363" t="s">
        <v>617</v>
      </c>
      <c r="X5" s="363" t="s">
        <v>618</v>
      </c>
      <c r="Y5" s="363" t="s">
        <v>619</v>
      </c>
      <c r="Z5" s="363" t="s">
        <v>620</v>
      </c>
      <c r="AA5" s="363" t="s">
        <v>621</v>
      </c>
      <c r="AB5" s="363" t="s">
        <v>622</v>
      </c>
      <c r="AC5" s="363" t="s">
        <v>623</v>
      </c>
      <c r="AD5" s="363" t="s">
        <v>624</v>
      </c>
      <c r="AE5" s="363" t="s">
        <v>625</v>
      </c>
      <c r="AF5" s="363" t="s">
        <v>626</v>
      </c>
      <c r="AG5" s="363" t="s">
        <v>627</v>
      </c>
      <c r="AH5" s="363" t="s">
        <v>628</v>
      </c>
      <c r="AI5" s="363" t="s">
        <v>629</v>
      </c>
      <c r="AJ5" s="363" t="s">
        <v>630</v>
      </c>
      <c r="AK5" s="363" t="s">
        <v>631</v>
      </c>
      <c r="AL5" s="363" t="s">
        <v>632</v>
      </c>
      <c r="AM5" s="363" t="s">
        <v>633</v>
      </c>
      <c r="AN5" s="363" t="s">
        <v>634</v>
      </c>
      <c r="AO5" s="363" t="s">
        <v>635</v>
      </c>
      <c r="AP5" s="363" t="s">
        <v>636</v>
      </c>
      <c r="AQ5" s="363" t="s">
        <v>637</v>
      </c>
      <c r="AR5" s="363" t="s">
        <v>638</v>
      </c>
      <c r="AS5" s="363" t="s">
        <v>639</v>
      </c>
      <c r="AT5" s="363" t="s">
        <v>640</v>
      </c>
      <c r="AU5" s="363" t="s">
        <v>641</v>
      </c>
      <c r="AV5" s="363" t="s">
        <v>642</v>
      </c>
      <c r="AW5" s="363" t="s">
        <v>643</v>
      </c>
      <c r="AX5" s="363" t="s">
        <v>644</v>
      </c>
      <c r="AY5" s="363" t="s">
        <v>645</v>
      </c>
      <c r="AZ5" s="363" t="s">
        <v>646</v>
      </c>
      <c r="BA5" s="363" t="s">
        <v>647</v>
      </c>
      <c r="BB5" s="363" t="s">
        <v>648</v>
      </c>
      <c r="BC5" s="363" t="s">
        <v>649</v>
      </c>
      <c r="BD5" s="363" t="s">
        <v>650</v>
      </c>
      <c r="BE5" s="363" t="s">
        <v>651</v>
      </c>
      <c r="BF5" s="363" t="s">
        <v>652</v>
      </c>
      <c r="BG5" s="363" t="s">
        <v>653</v>
      </c>
      <c r="BH5" s="363" t="s">
        <v>654</v>
      </c>
      <c r="BI5" s="363" t="s">
        <v>655</v>
      </c>
      <c r="BJ5" s="363" t="s">
        <v>656</v>
      </c>
      <c r="BK5" s="363" t="s">
        <v>657</v>
      </c>
      <c r="BL5" s="363" t="s">
        <v>658</v>
      </c>
      <c r="BM5" s="363" t="s">
        <v>659</v>
      </c>
      <c r="BN5" s="363" t="s">
        <v>660</v>
      </c>
      <c r="BO5" s="363" t="s">
        <v>661</v>
      </c>
      <c r="BP5" s="363" t="s">
        <v>662</v>
      </c>
      <c r="BQ5" s="363" t="s">
        <v>663</v>
      </c>
      <c r="BR5" s="363" t="s">
        <v>664</v>
      </c>
      <c r="BS5" s="363" t="s">
        <v>665</v>
      </c>
      <c r="BT5" s="363" t="s">
        <v>666</v>
      </c>
      <c r="BU5" s="363" t="s">
        <v>667</v>
      </c>
      <c r="BV5" s="363" t="s">
        <v>668</v>
      </c>
      <c r="BW5" s="363" t="s">
        <v>669</v>
      </c>
      <c r="BX5" s="363" t="s">
        <v>670</v>
      </c>
      <c r="BY5" s="363" t="s">
        <v>671</v>
      </c>
      <c r="BZ5" s="363" t="s">
        <v>672</v>
      </c>
      <c r="CA5" s="363" t="s">
        <v>673</v>
      </c>
      <c r="CB5" s="363" t="s">
        <v>674</v>
      </c>
      <c r="CC5" s="363" t="s">
        <v>675</v>
      </c>
      <c r="CD5" s="363" t="s">
        <v>676</v>
      </c>
      <c r="CE5" s="363" t="s">
        <v>677</v>
      </c>
      <c r="CF5" s="363" t="s">
        <v>678</v>
      </c>
      <c r="CG5" s="363" t="s">
        <v>679</v>
      </c>
      <c r="CH5" s="363" t="s">
        <v>680</v>
      </c>
      <c r="CI5" s="363" t="s">
        <v>681</v>
      </c>
      <c r="CJ5" s="363" t="s">
        <v>650</v>
      </c>
      <c r="CK5" s="363" t="s">
        <v>682</v>
      </c>
      <c r="CL5" s="363" t="s">
        <v>683</v>
      </c>
      <c r="CM5" s="363" t="s">
        <v>684</v>
      </c>
      <c r="CN5" s="363" t="s">
        <v>685</v>
      </c>
      <c r="CO5" s="363" t="s">
        <v>686</v>
      </c>
      <c r="CP5" s="363" t="s">
        <v>687</v>
      </c>
      <c r="CQ5" s="363" t="s">
        <v>688</v>
      </c>
      <c r="CR5" s="363" t="s">
        <v>689</v>
      </c>
      <c r="CS5" s="363" t="s">
        <v>690</v>
      </c>
      <c r="CT5" s="363" t="s">
        <v>691</v>
      </c>
      <c r="CU5" s="363" t="s">
        <v>692</v>
      </c>
      <c r="CV5" s="363" t="s">
        <v>693</v>
      </c>
      <c r="CW5" s="363" t="s">
        <v>694</v>
      </c>
      <c r="CX5" s="363" t="s">
        <v>695</v>
      </c>
      <c r="CY5" s="363" t="s">
        <v>696</v>
      </c>
      <c r="CZ5" s="363" t="s">
        <v>697</v>
      </c>
      <c r="DA5" s="363" t="s">
        <v>698</v>
      </c>
      <c r="DB5" s="363" t="s">
        <v>650</v>
      </c>
      <c r="DC5" s="363" t="s">
        <v>699</v>
      </c>
      <c r="DD5" s="363" t="s">
        <v>700</v>
      </c>
      <c r="DE5" s="363" t="s">
        <v>701</v>
      </c>
      <c r="DF5" s="363" t="s">
        <v>702</v>
      </c>
      <c r="DG5" s="363" t="s">
        <v>703</v>
      </c>
      <c r="DH5" s="363" t="s">
        <v>704</v>
      </c>
      <c r="DI5" s="363" t="s">
        <v>705</v>
      </c>
      <c r="DJ5" s="363" t="s">
        <v>706</v>
      </c>
      <c r="DK5" s="363" t="s">
        <v>707</v>
      </c>
      <c r="DL5" s="363" t="s">
        <v>708</v>
      </c>
      <c r="DM5" s="363" t="s">
        <v>709</v>
      </c>
      <c r="DN5" s="363" t="s">
        <v>710</v>
      </c>
      <c r="DO5" s="363" t="s">
        <v>711</v>
      </c>
      <c r="DP5" s="363" t="s">
        <v>712</v>
      </c>
      <c r="DQ5" s="363" t="s">
        <v>637</v>
      </c>
      <c r="DR5" s="363" t="s">
        <v>713</v>
      </c>
      <c r="DS5" s="363" t="s">
        <v>714</v>
      </c>
      <c r="DT5" s="363" t="s">
        <v>576</v>
      </c>
      <c r="DU5" s="363" t="s">
        <v>715</v>
      </c>
      <c r="DV5" s="363" t="s">
        <v>716</v>
      </c>
      <c r="DW5" s="363" t="s">
        <v>717</v>
      </c>
      <c r="DX5" s="363" t="s">
        <v>718</v>
      </c>
      <c r="DY5" s="363" t="s">
        <v>719</v>
      </c>
      <c r="DZ5" s="363" t="s">
        <v>720</v>
      </c>
      <c r="EA5" s="363" t="s">
        <v>721</v>
      </c>
      <c r="EB5" s="363" t="s">
        <v>722</v>
      </c>
      <c r="EC5" s="363" t="s">
        <v>723</v>
      </c>
      <c r="ED5" s="363" t="s">
        <v>724</v>
      </c>
      <c r="EE5" s="363" t="s">
        <v>725</v>
      </c>
      <c r="EF5" s="363" t="s">
        <v>726</v>
      </c>
      <c r="EG5" s="363" t="s">
        <v>727</v>
      </c>
      <c r="EH5" s="363" t="s">
        <v>728</v>
      </c>
      <c r="EI5" s="363" t="s">
        <v>729</v>
      </c>
      <c r="EJ5" s="363" t="s">
        <v>730</v>
      </c>
      <c r="EK5" s="363" t="s">
        <v>731</v>
      </c>
      <c r="EL5" s="363" t="s">
        <v>732</v>
      </c>
      <c r="EM5" s="363" t="s">
        <v>650</v>
      </c>
      <c r="EN5" s="363" t="s">
        <v>733</v>
      </c>
      <c r="EO5" s="363" t="s">
        <v>734</v>
      </c>
      <c r="EP5" s="363" t="s">
        <v>735</v>
      </c>
      <c r="EQ5" s="363" t="s">
        <v>736</v>
      </c>
      <c r="ER5" s="363" t="s">
        <v>737</v>
      </c>
      <c r="ES5" s="363" t="s">
        <v>738</v>
      </c>
      <c r="ET5" s="363" t="s">
        <v>739</v>
      </c>
      <c r="EU5" s="363" t="s">
        <v>740</v>
      </c>
      <c r="EV5" s="363" t="s">
        <v>741</v>
      </c>
      <c r="EW5" s="363" t="s">
        <v>742</v>
      </c>
      <c r="EX5" s="363" t="s">
        <v>743</v>
      </c>
      <c r="EY5" s="363" t="s">
        <v>744</v>
      </c>
      <c r="EZ5" s="363" t="s">
        <v>745</v>
      </c>
      <c r="FA5" s="363" t="s">
        <v>746</v>
      </c>
      <c r="FB5" s="363" t="s">
        <v>747</v>
      </c>
      <c r="FC5" s="364" t="s">
        <v>748</v>
      </c>
      <c r="FD5" s="363" t="s">
        <v>749</v>
      </c>
      <c r="FE5" s="363" t="s">
        <v>750</v>
      </c>
      <c r="FF5" s="363" t="s">
        <v>751</v>
      </c>
      <c r="FG5" s="363" t="s">
        <v>752</v>
      </c>
      <c r="FH5" s="363" t="s">
        <v>753</v>
      </c>
      <c r="FI5" s="363" t="s">
        <v>754</v>
      </c>
      <c r="FJ5" s="363" t="s">
        <v>755</v>
      </c>
      <c r="FK5" s="363" t="s">
        <v>756</v>
      </c>
      <c r="FL5" s="363" t="s">
        <v>757</v>
      </c>
      <c r="FM5" s="363" t="s">
        <v>758</v>
      </c>
      <c r="FN5" s="363" t="s">
        <v>759</v>
      </c>
      <c r="FO5" s="363" t="s">
        <v>760</v>
      </c>
      <c r="FP5" s="363" t="s">
        <v>761</v>
      </c>
      <c r="FQ5" s="363" t="s">
        <v>762</v>
      </c>
      <c r="FR5" s="363" t="s">
        <v>763</v>
      </c>
      <c r="FS5" s="363" t="s">
        <v>764</v>
      </c>
      <c r="FT5" s="363" t="s">
        <v>765</v>
      </c>
      <c r="FU5" s="363" t="s">
        <v>766</v>
      </c>
      <c r="FV5" s="363" t="s">
        <v>767</v>
      </c>
      <c r="FW5" s="363" t="s">
        <v>768</v>
      </c>
      <c r="FX5" s="363" t="s">
        <v>769</v>
      </c>
      <c r="FY5" s="363" t="s">
        <v>770</v>
      </c>
      <c r="FZ5" s="363" t="s">
        <v>771</v>
      </c>
      <c r="GA5" s="363" t="s">
        <v>772</v>
      </c>
      <c r="GB5" s="363" t="s">
        <v>773</v>
      </c>
      <c r="GC5" s="365" t="s">
        <v>774</v>
      </c>
      <c r="GD5" s="365" t="s">
        <v>775</v>
      </c>
      <c r="GE5" s="365" t="s">
        <v>776</v>
      </c>
      <c r="GF5" s="366" t="s">
        <v>777</v>
      </c>
      <c r="GG5" s="366" t="s">
        <v>778</v>
      </c>
      <c r="GH5" s="365" t="s">
        <v>779</v>
      </c>
      <c r="GI5" s="365" t="s">
        <v>780</v>
      </c>
      <c r="GJ5" s="363" t="s">
        <v>781</v>
      </c>
      <c r="GK5" s="363" t="s">
        <v>782</v>
      </c>
      <c r="GL5" s="363" t="s">
        <v>783</v>
      </c>
      <c r="GM5" s="363" t="s">
        <v>784</v>
      </c>
      <c r="GN5" s="363" t="s">
        <v>785</v>
      </c>
      <c r="GO5" s="363" t="s">
        <v>786</v>
      </c>
      <c r="GP5" s="363" t="s">
        <v>787</v>
      </c>
      <c r="GQ5" s="363" t="s">
        <v>788</v>
      </c>
      <c r="GR5" s="363" t="s">
        <v>789</v>
      </c>
      <c r="GS5" s="363" t="s">
        <v>790</v>
      </c>
      <c r="GT5" s="363" t="s">
        <v>791</v>
      </c>
      <c r="GU5" s="363" t="s">
        <v>792</v>
      </c>
      <c r="GV5" s="363" t="s">
        <v>793</v>
      </c>
      <c r="GW5" s="363" t="s">
        <v>794</v>
      </c>
      <c r="GX5" s="363" t="s">
        <v>795</v>
      </c>
      <c r="GY5" s="363" t="s">
        <v>796</v>
      </c>
      <c r="GZ5" s="363" t="s">
        <v>797</v>
      </c>
      <c r="HA5" s="363" t="s">
        <v>798</v>
      </c>
      <c r="HB5" s="363" t="s">
        <v>799</v>
      </c>
      <c r="HC5" s="363" t="s">
        <v>800</v>
      </c>
      <c r="HD5" s="363" t="s">
        <v>801</v>
      </c>
    </row>
    <row r="6" spans="1:488" s="367" customFormat="1" ht="21.9" customHeight="1" x14ac:dyDescent="0.25">
      <c r="A6" s="367">
        <v>2024</v>
      </c>
      <c r="B6" s="367">
        <v>256.5</v>
      </c>
      <c r="C6" s="367">
        <v>253.1</v>
      </c>
      <c r="D6" s="367">
        <v>250.9</v>
      </c>
      <c r="E6" s="367">
        <v>255</v>
      </c>
      <c r="F6" s="367">
        <v>252</v>
      </c>
      <c r="G6" s="367">
        <v>344.3</v>
      </c>
      <c r="H6" s="367">
        <v>252.7</v>
      </c>
      <c r="I6" s="367">
        <v>248</v>
      </c>
      <c r="J6" s="367">
        <v>234.6</v>
      </c>
      <c r="K6" s="367">
        <v>241.1</v>
      </c>
      <c r="L6" s="367">
        <v>314</v>
      </c>
      <c r="M6" s="367">
        <v>318.89999999999998</v>
      </c>
      <c r="N6" s="367">
        <v>321.10000000000002</v>
      </c>
      <c r="O6" s="367">
        <v>314.7</v>
      </c>
      <c r="P6" s="367">
        <v>317.60000000000002</v>
      </c>
      <c r="Q6" s="367">
        <v>315.60000000000002</v>
      </c>
      <c r="R6" s="367">
        <v>311.8</v>
      </c>
      <c r="S6" s="367">
        <v>306.2</v>
      </c>
      <c r="T6" s="367">
        <v>354.8</v>
      </c>
      <c r="U6" s="367">
        <v>313</v>
      </c>
      <c r="V6" s="367">
        <v>321.8</v>
      </c>
      <c r="W6" s="367">
        <v>319.8</v>
      </c>
      <c r="X6" s="367">
        <v>247.9</v>
      </c>
      <c r="Y6" s="367">
        <v>260.10000000000002</v>
      </c>
      <c r="Z6" s="367">
        <v>253.8</v>
      </c>
      <c r="AA6" s="367">
        <v>307.2</v>
      </c>
      <c r="AB6" s="367">
        <v>306.60000000000002</v>
      </c>
      <c r="AC6" s="367">
        <v>311.3</v>
      </c>
      <c r="AD6" s="367">
        <v>305.60000000000002</v>
      </c>
      <c r="AE6" s="367">
        <v>307</v>
      </c>
      <c r="AF6" s="367">
        <v>306.39999999999998</v>
      </c>
      <c r="AG6" s="367">
        <v>307.10000000000002</v>
      </c>
      <c r="AH6" s="367">
        <v>306.3</v>
      </c>
      <c r="AI6" s="367">
        <v>306.5</v>
      </c>
      <c r="AJ6" s="367">
        <v>286.3</v>
      </c>
      <c r="AK6" s="367">
        <v>249.1</v>
      </c>
      <c r="AL6" s="367">
        <v>246.4</v>
      </c>
      <c r="AM6" s="367">
        <v>253.4</v>
      </c>
      <c r="AN6" s="367">
        <v>251.7</v>
      </c>
      <c r="AO6" s="367">
        <v>249.8</v>
      </c>
      <c r="AP6" s="367">
        <v>251.6</v>
      </c>
      <c r="AQ6" s="367">
        <v>259.8</v>
      </c>
      <c r="AR6" s="367">
        <v>260.39999999999998</v>
      </c>
      <c r="AS6" s="367">
        <v>263.2</v>
      </c>
      <c r="AT6" s="367">
        <v>257.7</v>
      </c>
      <c r="AU6" s="367">
        <v>262.10000000000002</v>
      </c>
      <c r="AV6" s="367">
        <v>361.5</v>
      </c>
      <c r="AW6" s="367">
        <v>265.89999999999998</v>
      </c>
      <c r="AX6" s="367">
        <v>266.2</v>
      </c>
      <c r="AY6" s="367">
        <v>344.7</v>
      </c>
      <c r="AZ6" s="367">
        <v>290.8</v>
      </c>
      <c r="BA6" s="367">
        <v>337.9</v>
      </c>
      <c r="BB6" s="367">
        <v>294.2</v>
      </c>
      <c r="BC6" s="367">
        <v>314.89999999999998</v>
      </c>
      <c r="BD6" s="367">
        <v>294.7</v>
      </c>
      <c r="BE6" s="367">
        <v>260.2</v>
      </c>
      <c r="BF6" s="367">
        <v>264.8</v>
      </c>
      <c r="BG6" s="367">
        <v>264.5</v>
      </c>
      <c r="BH6" s="367">
        <v>297</v>
      </c>
      <c r="BI6" s="367">
        <v>265.60000000000002</v>
      </c>
      <c r="BJ6" s="367">
        <v>260</v>
      </c>
      <c r="BK6" s="367">
        <v>274.5</v>
      </c>
      <c r="BL6" s="367">
        <v>262.60000000000002</v>
      </c>
      <c r="BM6" s="367">
        <v>266.89999999999998</v>
      </c>
      <c r="BN6" s="367">
        <v>273.39999999999998</v>
      </c>
      <c r="BO6" s="367">
        <v>278.7</v>
      </c>
      <c r="BP6" s="367">
        <v>260.60000000000002</v>
      </c>
      <c r="BQ6" s="367">
        <v>263.7</v>
      </c>
      <c r="BR6" s="367">
        <v>263.7</v>
      </c>
      <c r="BS6" s="367">
        <v>258.8</v>
      </c>
      <c r="BT6" s="367">
        <v>266.8</v>
      </c>
      <c r="BU6" s="367">
        <v>266.60000000000002</v>
      </c>
      <c r="BV6" s="367">
        <v>255.3</v>
      </c>
      <c r="BW6" s="367">
        <v>250.9</v>
      </c>
      <c r="BX6" s="367">
        <v>255.4</v>
      </c>
      <c r="BY6" s="367">
        <v>255.1</v>
      </c>
      <c r="BZ6" s="367">
        <v>273.8</v>
      </c>
      <c r="CA6" s="367">
        <v>286.7</v>
      </c>
      <c r="CB6" s="367">
        <v>278.89999999999998</v>
      </c>
      <c r="CC6" s="367">
        <v>323.10000000000002</v>
      </c>
      <c r="CD6" s="367">
        <v>311.5</v>
      </c>
      <c r="CE6" s="367">
        <v>306.8</v>
      </c>
      <c r="CF6" s="367">
        <v>327.3</v>
      </c>
      <c r="CG6" s="367">
        <v>320.10000000000002</v>
      </c>
      <c r="CH6" s="367">
        <v>305.7</v>
      </c>
      <c r="CI6" s="367">
        <v>294.8</v>
      </c>
      <c r="CJ6" s="367">
        <v>298.8</v>
      </c>
      <c r="CK6" s="367">
        <v>307.89999999999998</v>
      </c>
      <c r="CL6" s="367">
        <v>290.3</v>
      </c>
      <c r="CM6" s="367">
        <v>293.89999999999998</v>
      </c>
      <c r="CN6" s="367">
        <v>294.3</v>
      </c>
      <c r="CO6" s="367">
        <v>280.39999999999998</v>
      </c>
      <c r="CP6" s="367">
        <v>286.89999999999998</v>
      </c>
      <c r="CQ6" s="367">
        <v>275.2</v>
      </c>
      <c r="CR6" s="367">
        <v>287</v>
      </c>
      <c r="CS6" s="367">
        <v>275.8</v>
      </c>
      <c r="CT6" s="367">
        <v>299.8</v>
      </c>
      <c r="CU6" s="367">
        <v>313.10000000000002</v>
      </c>
      <c r="CV6" s="367">
        <v>295.39999999999998</v>
      </c>
      <c r="CW6" s="367">
        <v>246.3</v>
      </c>
      <c r="CX6" s="367">
        <v>254.4</v>
      </c>
      <c r="CY6" s="367">
        <v>291.8</v>
      </c>
      <c r="CZ6" s="367">
        <v>275.5</v>
      </c>
      <c r="DA6" s="367">
        <v>288.10000000000002</v>
      </c>
      <c r="DB6" s="367">
        <v>260.39999999999998</v>
      </c>
      <c r="DC6" s="367">
        <v>263.5</v>
      </c>
      <c r="DD6" s="367">
        <v>259.5</v>
      </c>
      <c r="DE6" s="367">
        <v>266.8</v>
      </c>
      <c r="DF6" s="367">
        <v>273.39999999999998</v>
      </c>
      <c r="DG6" s="367">
        <v>307.8</v>
      </c>
      <c r="DH6" s="367">
        <v>288</v>
      </c>
      <c r="DI6" s="367">
        <v>288.7</v>
      </c>
      <c r="DJ6" s="367">
        <v>287</v>
      </c>
      <c r="DK6" s="367">
        <v>329.1</v>
      </c>
      <c r="DL6" s="367">
        <v>321.7</v>
      </c>
      <c r="DM6" s="367">
        <v>330.1</v>
      </c>
      <c r="DN6" s="367">
        <v>322.10000000000002</v>
      </c>
      <c r="DO6" s="367">
        <v>331.7</v>
      </c>
      <c r="DP6" s="367">
        <v>258.89999999999998</v>
      </c>
      <c r="DQ6" s="367">
        <v>299</v>
      </c>
      <c r="DR6" s="367">
        <v>289.5</v>
      </c>
      <c r="DS6" s="367">
        <v>301</v>
      </c>
      <c r="DT6" s="367">
        <v>374.3</v>
      </c>
      <c r="DU6" s="367">
        <v>294.7</v>
      </c>
      <c r="DV6" s="367">
        <v>292.89999999999998</v>
      </c>
      <c r="DW6" s="367">
        <v>289.2</v>
      </c>
      <c r="DX6" s="367">
        <v>286.8</v>
      </c>
      <c r="DY6" s="367">
        <v>343.4</v>
      </c>
      <c r="DZ6" s="367">
        <v>257.89999999999998</v>
      </c>
      <c r="EA6" s="367">
        <v>246.7</v>
      </c>
      <c r="EB6" s="367">
        <v>243.3</v>
      </c>
      <c r="EC6" s="367">
        <v>241.4</v>
      </c>
      <c r="ED6" s="367">
        <v>242.8</v>
      </c>
      <c r="EE6" s="367">
        <v>258.8</v>
      </c>
      <c r="EF6" s="367">
        <v>266.3</v>
      </c>
      <c r="EG6" s="367">
        <v>264.5</v>
      </c>
      <c r="EH6" s="367">
        <v>261.2</v>
      </c>
      <c r="EI6" s="367">
        <v>269.10000000000002</v>
      </c>
      <c r="EJ6" s="367">
        <v>265</v>
      </c>
      <c r="EK6" s="367">
        <v>256.5</v>
      </c>
      <c r="EL6" s="367">
        <v>259.5</v>
      </c>
      <c r="EM6" s="367">
        <v>253.2</v>
      </c>
      <c r="EN6" s="367">
        <v>270.10000000000002</v>
      </c>
      <c r="EO6" s="367">
        <v>257.7</v>
      </c>
      <c r="EP6" s="367">
        <v>256.10000000000002</v>
      </c>
      <c r="EQ6" s="367">
        <v>258.39999999999998</v>
      </c>
      <c r="ER6" s="367">
        <v>245.5</v>
      </c>
      <c r="ES6" s="367">
        <v>284.8</v>
      </c>
      <c r="ET6" s="367">
        <v>289.2</v>
      </c>
      <c r="EU6" s="367">
        <v>290.39999999999998</v>
      </c>
      <c r="EV6" s="367">
        <v>274.89999999999998</v>
      </c>
      <c r="EW6" s="367">
        <v>294.3</v>
      </c>
      <c r="EX6" s="367">
        <v>331.8</v>
      </c>
      <c r="EY6" s="367">
        <v>299.2</v>
      </c>
      <c r="EZ6" s="367">
        <v>287.60000000000002</v>
      </c>
      <c r="FA6" s="367">
        <v>281.8</v>
      </c>
      <c r="FB6" s="367">
        <v>304.89999999999998</v>
      </c>
      <c r="FC6" s="367">
        <v>255.2</v>
      </c>
      <c r="FD6" s="367">
        <v>259.39999999999998</v>
      </c>
      <c r="FE6" s="367">
        <v>249.2</v>
      </c>
      <c r="FF6" s="367">
        <v>266.8</v>
      </c>
      <c r="FG6" s="367">
        <v>260.3</v>
      </c>
      <c r="FH6" s="367">
        <v>254.2</v>
      </c>
      <c r="FI6" s="367">
        <v>267.3</v>
      </c>
      <c r="FJ6" s="367">
        <v>267</v>
      </c>
      <c r="FK6" s="367">
        <v>243.3</v>
      </c>
      <c r="FL6" s="367">
        <v>248.2</v>
      </c>
      <c r="FM6" s="367">
        <v>252.3</v>
      </c>
      <c r="FN6" s="367">
        <v>242.8</v>
      </c>
      <c r="FO6" s="367">
        <v>249.7</v>
      </c>
      <c r="FP6" s="367">
        <v>239.5</v>
      </c>
      <c r="FQ6" s="367">
        <v>246</v>
      </c>
      <c r="FR6" s="367">
        <v>244.1</v>
      </c>
      <c r="FS6" s="367">
        <v>248</v>
      </c>
      <c r="FT6" s="367">
        <v>245.5</v>
      </c>
      <c r="FU6" s="367">
        <v>244.2</v>
      </c>
      <c r="FV6" s="367">
        <v>247.3</v>
      </c>
      <c r="FW6" s="367">
        <v>241.1</v>
      </c>
      <c r="FX6" s="367">
        <v>239.4</v>
      </c>
      <c r="FY6" s="367">
        <v>251.9</v>
      </c>
      <c r="FZ6" s="367">
        <v>259.3</v>
      </c>
      <c r="GA6" s="367">
        <v>273.39999999999998</v>
      </c>
      <c r="GB6" s="367">
        <v>266.39999999999998</v>
      </c>
      <c r="GC6" s="367">
        <v>279.3</v>
      </c>
      <c r="GD6" s="367">
        <v>256.60000000000002</v>
      </c>
      <c r="GE6" s="367">
        <v>261.89999999999998</v>
      </c>
      <c r="GF6" s="137">
        <f>(GD6+GH6)/2</f>
        <v>257</v>
      </c>
      <c r="GG6" s="137">
        <f t="shared" ref="GG6:GG32" si="0">(GC6+GH6)/2</f>
        <v>268.35000000000002</v>
      </c>
      <c r="GH6" s="246">
        <v>257.39999999999998</v>
      </c>
      <c r="GI6" s="367">
        <v>262.2</v>
      </c>
      <c r="GJ6" s="367">
        <v>298.89999999999998</v>
      </c>
      <c r="GK6" s="367">
        <v>275.89999999999998</v>
      </c>
      <c r="GL6" s="367">
        <v>295.10000000000002</v>
      </c>
      <c r="GM6" s="367">
        <v>275.60000000000002</v>
      </c>
      <c r="GN6" s="367">
        <v>278.7</v>
      </c>
      <c r="GO6" s="367">
        <v>287.5</v>
      </c>
      <c r="GP6" s="367">
        <v>294.8</v>
      </c>
      <c r="GQ6" s="367">
        <v>298.10000000000002</v>
      </c>
      <c r="GR6" s="367">
        <v>289.3</v>
      </c>
      <c r="GS6" s="367">
        <v>291.60000000000002</v>
      </c>
      <c r="GT6" s="367">
        <v>262.39999999999998</v>
      </c>
      <c r="GU6" s="367">
        <v>319.8</v>
      </c>
      <c r="GV6" s="367">
        <v>318.39999999999998</v>
      </c>
      <c r="GW6" s="367">
        <v>311.89999999999998</v>
      </c>
      <c r="GX6" s="367">
        <v>315.2</v>
      </c>
      <c r="GY6" s="367">
        <v>291.2</v>
      </c>
      <c r="GZ6" s="367">
        <v>305.3</v>
      </c>
      <c r="HA6" s="367">
        <v>290.60000000000002</v>
      </c>
      <c r="HB6" s="367">
        <v>311.5</v>
      </c>
      <c r="HC6" s="367">
        <v>310.2</v>
      </c>
      <c r="HD6" s="367">
        <v>294.3</v>
      </c>
    </row>
    <row r="7" spans="1:488" s="142" customFormat="1" ht="21.9" customHeight="1" x14ac:dyDescent="0.25">
      <c r="A7" s="142">
        <v>2023</v>
      </c>
      <c r="B7" s="142">
        <v>267.60000000000002</v>
      </c>
      <c r="C7" s="142">
        <v>265.39999999999998</v>
      </c>
      <c r="D7" s="142">
        <v>260.8</v>
      </c>
      <c r="E7" s="142">
        <v>265.10000000000002</v>
      </c>
      <c r="F7" s="142">
        <v>263.5</v>
      </c>
      <c r="G7" s="142">
        <v>352.5</v>
      </c>
      <c r="H7" s="142">
        <v>281.3</v>
      </c>
      <c r="I7" s="142">
        <v>271.10000000000002</v>
      </c>
      <c r="J7" s="142">
        <v>250.5</v>
      </c>
      <c r="K7" s="142">
        <v>255.9</v>
      </c>
      <c r="L7" s="142">
        <v>331.2</v>
      </c>
      <c r="M7" s="142">
        <v>335.3</v>
      </c>
      <c r="N7" s="142">
        <v>339.6</v>
      </c>
      <c r="O7" s="142">
        <v>346.9</v>
      </c>
      <c r="P7" s="142">
        <v>333.4</v>
      </c>
      <c r="Q7" s="142">
        <v>331.4</v>
      </c>
      <c r="R7" s="142">
        <v>340</v>
      </c>
      <c r="S7" s="142">
        <v>338.4</v>
      </c>
      <c r="T7" s="142">
        <v>386.1</v>
      </c>
      <c r="U7" s="142">
        <v>330.8</v>
      </c>
      <c r="V7" s="142">
        <v>340.7</v>
      </c>
      <c r="W7" s="142">
        <v>348.2</v>
      </c>
      <c r="X7" s="142">
        <v>266.89999999999998</v>
      </c>
      <c r="Y7" s="142">
        <v>279.5</v>
      </c>
      <c r="Z7" s="142">
        <v>270.7</v>
      </c>
      <c r="AA7" s="142">
        <v>317.5</v>
      </c>
      <c r="AB7" s="142">
        <v>317.3</v>
      </c>
      <c r="AC7" s="142">
        <v>321.2</v>
      </c>
      <c r="AD7" s="142">
        <v>315.89999999999998</v>
      </c>
      <c r="AE7" s="142">
        <v>317.10000000000002</v>
      </c>
      <c r="AF7" s="142">
        <v>316.5</v>
      </c>
      <c r="AG7" s="142">
        <v>317.2</v>
      </c>
      <c r="AH7" s="142">
        <v>317</v>
      </c>
      <c r="AI7" s="142">
        <v>310.3</v>
      </c>
      <c r="AJ7" s="142">
        <v>289.10000000000002</v>
      </c>
      <c r="AK7" s="142">
        <v>262.7</v>
      </c>
      <c r="AL7" s="142">
        <v>261.8</v>
      </c>
      <c r="AM7" s="142">
        <v>268</v>
      </c>
      <c r="AN7" s="142">
        <v>270.39999999999998</v>
      </c>
      <c r="AO7" s="142">
        <v>263.8</v>
      </c>
      <c r="AP7" s="142">
        <v>265.8</v>
      </c>
      <c r="AQ7" s="142">
        <v>266.8</v>
      </c>
      <c r="AR7" s="142">
        <v>275.39999999999998</v>
      </c>
      <c r="AS7" s="142">
        <v>267.8</v>
      </c>
      <c r="AT7" s="142">
        <v>266.39999999999998</v>
      </c>
      <c r="AU7" s="142">
        <v>270.60000000000002</v>
      </c>
      <c r="AV7" s="142">
        <v>355.5</v>
      </c>
      <c r="AW7" s="142">
        <v>283.8</v>
      </c>
      <c r="AX7" s="142">
        <v>282</v>
      </c>
      <c r="AY7" s="142">
        <v>344.1</v>
      </c>
      <c r="AZ7" s="142">
        <v>294.8</v>
      </c>
      <c r="BA7" s="142">
        <v>336.1</v>
      </c>
      <c r="BB7" s="142">
        <v>296.2</v>
      </c>
      <c r="BC7" s="142">
        <v>317.5</v>
      </c>
      <c r="BD7" s="142">
        <v>298.5</v>
      </c>
      <c r="BE7" s="142">
        <v>262.8</v>
      </c>
      <c r="BF7" s="142">
        <v>269.39999999999998</v>
      </c>
      <c r="BG7" s="142">
        <v>262.5</v>
      </c>
      <c r="BH7" s="142">
        <v>290.2</v>
      </c>
      <c r="BI7" s="142">
        <v>275.10000000000002</v>
      </c>
      <c r="BJ7" s="142">
        <v>264.60000000000002</v>
      </c>
      <c r="BK7" s="142">
        <v>275.5</v>
      </c>
      <c r="BL7" s="142">
        <v>269.60000000000002</v>
      </c>
      <c r="BM7" s="142">
        <v>273.10000000000002</v>
      </c>
      <c r="BN7" s="142">
        <v>280.60000000000002</v>
      </c>
      <c r="BO7" s="142">
        <v>285.10000000000002</v>
      </c>
      <c r="BP7" s="142">
        <v>265.2</v>
      </c>
      <c r="BQ7" s="142">
        <v>267.7</v>
      </c>
      <c r="BR7" s="142">
        <v>259.7</v>
      </c>
      <c r="BS7" s="142">
        <v>254.8</v>
      </c>
      <c r="BT7" s="142">
        <v>263.39999999999998</v>
      </c>
      <c r="BU7" s="142">
        <v>269.60000000000002</v>
      </c>
      <c r="BV7" s="142">
        <v>260.89999999999998</v>
      </c>
      <c r="BW7" s="142">
        <v>253.7</v>
      </c>
      <c r="BX7" s="142">
        <v>265.3</v>
      </c>
      <c r="BY7" s="142">
        <v>261.5</v>
      </c>
      <c r="BZ7" s="142">
        <v>277</v>
      </c>
      <c r="CA7" s="142">
        <v>284.10000000000002</v>
      </c>
      <c r="CB7" s="142">
        <v>284.3</v>
      </c>
      <c r="CC7" s="142">
        <v>337.7</v>
      </c>
      <c r="CD7" s="142">
        <v>307.10000000000002</v>
      </c>
      <c r="CE7" s="142">
        <v>305.60000000000002</v>
      </c>
      <c r="CF7" s="142">
        <v>315.60000000000002</v>
      </c>
      <c r="CG7" s="142">
        <v>316.10000000000002</v>
      </c>
      <c r="CH7" s="142">
        <v>304.7</v>
      </c>
      <c r="CI7" s="142">
        <v>293.39999999999998</v>
      </c>
      <c r="CJ7" s="142">
        <v>301.60000000000002</v>
      </c>
      <c r="CK7" s="142">
        <v>309.10000000000002</v>
      </c>
      <c r="CL7" s="142">
        <v>280</v>
      </c>
      <c r="CM7" s="142">
        <v>284.2</v>
      </c>
      <c r="CN7" s="142">
        <v>287.7</v>
      </c>
      <c r="CO7" s="142">
        <v>271.3</v>
      </c>
      <c r="CP7" s="142">
        <v>274.8</v>
      </c>
      <c r="CQ7" s="142">
        <v>270</v>
      </c>
      <c r="CR7" s="142">
        <v>276.5</v>
      </c>
      <c r="CS7" s="142">
        <v>265.89999999999998</v>
      </c>
      <c r="CT7" s="142">
        <v>297.39999999999998</v>
      </c>
      <c r="CU7" s="142">
        <v>313.7</v>
      </c>
      <c r="CV7" s="142">
        <v>294.60000000000002</v>
      </c>
      <c r="CW7" s="142">
        <v>251.9</v>
      </c>
      <c r="CX7" s="142">
        <v>259.60000000000002</v>
      </c>
      <c r="CY7" s="142">
        <v>292.39999999999998</v>
      </c>
      <c r="CZ7" s="142">
        <v>272.10000000000002</v>
      </c>
      <c r="DA7" s="142">
        <v>290.3</v>
      </c>
      <c r="DB7" s="142">
        <v>265.2</v>
      </c>
      <c r="DC7" s="142">
        <v>276.5</v>
      </c>
      <c r="DD7" s="142">
        <v>274.10000000000002</v>
      </c>
      <c r="DE7" s="142">
        <v>264</v>
      </c>
      <c r="DF7" s="142">
        <v>268.39999999999998</v>
      </c>
      <c r="DG7" s="142">
        <v>318.89999999999998</v>
      </c>
      <c r="DH7" s="142">
        <v>288</v>
      </c>
      <c r="DI7" s="142">
        <v>291.10000000000002</v>
      </c>
      <c r="DJ7" s="142">
        <v>287.8</v>
      </c>
      <c r="DK7" s="142">
        <v>329.7</v>
      </c>
      <c r="DL7" s="142">
        <v>330.4</v>
      </c>
      <c r="DM7" s="142">
        <v>338.8</v>
      </c>
      <c r="DN7" s="142">
        <v>334.8</v>
      </c>
      <c r="DO7" s="142">
        <v>333.3</v>
      </c>
      <c r="DP7" s="142">
        <v>269</v>
      </c>
      <c r="DQ7" s="142">
        <v>306.8</v>
      </c>
      <c r="DR7" s="142">
        <v>290.89999999999998</v>
      </c>
      <c r="DS7" s="142">
        <v>310.10000000000002</v>
      </c>
      <c r="DT7" s="142">
        <v>374.1</v>
      </c>
      <c r="DU7" s="142">
        <v>298.5</v>
      </c>
      <c r="DV7" s="142">
        <v>306</v>
      </c>
      <c r="DW7" s="142">
        <v>294.2</v>
      </c>
      <c r="DX7" s="142">
        <v>290.60000000000002</v>
      </c>
      <c r="DY7" s="142">
        <v>343</v>
      </c>
      <c r="DZ7" s="142">
        <v>262.3</v>
      </c>
      <c r="EA7" s="142">
        <v>262.3</v>
      </c>
      <c r="EB7" s="142">
        <v>259.2</v>
      </c>
      <c r="EC7" s="142">
        <v>285.10000000000002</v>
      </c>
      <c r="ED7" s="142">
        <v>258.60000000000002</v>
      </c>
      <c r="EE7" s="142">
        <v>267.89999999999998</v>
      </c>
      <c r="EF7" s="142">
        <v>280.3</v>
      </c>
      <c r="EG7" s="142">
        <v>272.2</v>
      </c>
      <c r="EH7" s="142">
        <v>273.89999999999998</v>
      </c>
      <c r="EI7" s="142">
        <v>288.60000000000002</v>
      </c>
      <c r="EJ7" s="142">
        <v>282.10000000000002</v>
      </c>
      <c r="EK7" s="142">
        <v>268.60000000000002</v>
      </c>
      <c r="EL7" s="142">
        <v>275.7</v>
      </c>
      <c r="EM7" s="142">
        <v>269</v>
      </c>
      <c r="EN7" s="142">
        <v>283.7</v>
      </c>
      <c r="EO7" s="142">
        <v>274</v>
      </c>
      <c r="EP7" s="142">
        <v>256.10000000000002</v>
      </c>
      <c r="EQ7" s="142">
        <v>259.39999999999998</v>
      </c>
      <c r="ER7" s="142">
        <v>255.2</v>
      </c>
      <c r="ES7" s="142">
        <v>300.39999999999998</v>
      </c>
      <c r="ET7" s="142">
        <v>306.39999999999998</v>
      </c>
      <c r="EU7" s="142">
        <v>295</v>
      </c>
      <c r="EV7" s="142">
        <v>278.10000000000002</v>
      </c>
      <c r="EW7" s="142">
        <v>287.7</v>
      </c>
      <c r="EX7" s="142">
        <v>339.8</v>
      </c>
      <c r="EY7" s="142">
        <v>300.2</v>
      </c>
      <c r="EZ7" s="142">
        <v>292.60000000000002</v>
      </c>
      <c r="FA7" s="142">
        <v>287</v>
      </c>
      <c r="FB7" s="142">
        <v>316.8</v>
      </c>
      <c r="FC7" s="142">
        <v>264.3</v>
      </c>
      <c r="FD7" s="142">
        <v>258.8</v>
      </c>
      <c r="FE7" s="142">
        <v>256.5</v>
      </c>
      <c r="FF7" s="142">
        <v>276.89999999999998</v>
      </c>
      <c r="FG7" s="142">
        <v>252</v>
      </c>
      <c r="FH7" s="142">
        <v>247.2</v>
      </c>
      <c r="FI7" s="142">
        <v>259</v>
      </c>
      <c r="FJ7" s="142">
        <v>258.7</v>
      </c>
      <c r="FK7" s="142">
        <v>250.1</v>
      </c>
      <c r="FL7" s="142">
        <v>254.6</v>
      </c>
      <c r="FM7" s="142">
        <v>254.9</v>
      </c>
      <c r="FN7" s="142">
        <v>254.5</v>
      </c>
      <c r="FO7" s="142">
        <v>254.5</v>
      </c>
      <c r="FP7" s="142">
        <v>261.8</v>
      </c>
      <c r="FQ7" s="142">
        <v>252.4</v>
      </c>
      <c r="FR7" s="142">
        <v>258.3</v>
      </c>
      <c r="FS7" s="142">
        <v>261</v>
      </c>
      <c r="FT7" s="142">
        <v>252.5</v>
      </c>
      <c r="FU7" s="142">
        <v>250.2</v>
      </c>
      <c r="FV7" s="142">
        <v>254.4</v>
      </c>
      <c r="FW7" s="142">
        <v>252.2</v>
      </c>
      <c r="FX7" s="142">
        <v>251.3</v>
      </c>
      <c r="FY7" s="142">
        <v>268.8</v>
      </c>
      <c r="FZ7" s="142">
        <v>278</v>
      </c>
      <c r="GA7" s="142">
        <v>282.89999999999998</v>
      </c>
      <c r="GB7" s="142">
        <v>275.89999999999998</v>
      </c>
      <c r="GC7" s="142">
        <v>275.89999999999998</v>
      </c>
      <c r="GD7" s="142">
        <v>256.8</v>
      </c>
      <c r="GE7" s="142">
        <v>258.5</v>
      </c>
      <c r="GF7" s="137">
        <v>258.10000000000002</v>
      </c>
      <c r="GG7" s="137">
        <f>(GC7+GH7)/2</f>
        <v>269.35000000000002</v>
      </c>
      <c r="GH7" s="142">
        <v>262.8</v>
      </c>
      <c r="GI7" s="142">
        <v>260.8</v>
      </c>
      <c r="GJ7" s="142">
        <v>324</v>
      </c>
      <c r="GK7" s="142">
        <v>286.39999999999998</v>
      </c>
      <c r="GL7" s="142">
        <v>316.3</v>
      </c>
      <c r="GM7" s="142">
        <v>282</v>
      </c>
      <c r="GN7" s="142">
        <v>281.5</v>
      </c>
      <c r="GO7" s="142">
        <v>294.5</v>
      </c>
      <c r="GP7" s="142">
        <v>297</v>
      </c>
      <c r="GQ7" s="142">
        <v>296.3</v>
      </c>
      <c r="GR7" s="142">
        <v>306.60000000000002</v>
      </c>
      <c r="GS7" s="142">
        <v>295.60000000000002</v>
      </c>
      <c r="GT7" s="142">
        <v>269.60000000000002</v>
      </c>
      <c r="GU7" s="142">
        <v>342.8</v>
      </c>
      <c r="GV7" s="142">
        <v>360.2</v>
      </c>
      <c r="GW7" s="142">
        <v>361.8</v>
      </c>
      <c r="GX7" s="142">
        <v>352.7</v>
      </c>
      <c r="GY7" s="142">
        <v>343.4</v>
      </c>
      <c r="GZ7" s="142">
        <v>352.6</v>
      </c>
      <c r="HA7" s="142">
        <v>344.3</v>
      </c>
      <c r="HB7" s="142">
        <v>359.4</v>
      </c>
      <c r="HC7" s="142">
        <v>353.4</v>
      </c>
      <c r="HD7" s="142">
        <v>337.2</v>
      </c>
    </row>
    <row r="8" spans="1:488" ht="21.9" customHeight="1" x14ac:dyDescent="0.25">
      <c r="A8" s="192">
        <v>2022</v>
      </c>
      <c r="B8" s="192">
        <v>245.3</v>
      </c>
      <c r="C8" s="192">
        <v>243.5</v>
      </c>
      <c r="D8" s="192">
        <v>239.8</v>
      </c>
      <c r="E8" s="192">
        <v>243.3</v>
      </c>
      <c r="F8" s="192">
        <v>242.2</v>
      </c>
      <c r="G8" s="192">
        <v>316.39999999999998</v>
      </c>
      <c r="H8" s="192">
        <v>250.3</v>
      </c>
      <c r="I8" s="192">
        <v>240.1</v>
      </c>
      <c r="J8" s="192">
        <v>226.3</v>
      </c>
      <c r="K8" s="192">
        <v>228.7</v>
      </c>
      <c r="L8" s="192">
        <v>305.3</v>
      </c>
      <c r="M8" s="192">
        <v>305.8</v>
      </c>
      <c r="N8" s="192">
        <v>309.7</v>
      </c>
      <c r="O8" s="192">
        <v>315.89999999999998</v>
      </c>
      <c r="P8" s="192">
        <v>304.5</v>
      </c>
      <c r="Q8" s="192">
        <v>304.60000000000002</v>
      </c>
      <c r="R8" s="192">
        <v>309.2</v>
      </c>
      <c r="S8" s="192">
        <v>307.39999999999998</v>
      </c>
      <c r="T8" s="192">
        <v>353.9</v>
      </c>
      <c r="U8" s="192">
        <v>302.8</v>
      </c>
      <c r="V8" s="192">
        <v>314</v>
      </c>
      <c r="W8" s="192">
        <v>319.89999999999998</v>
      </c>
      <c r="X8" s="192">
        <v>243.3</v>
      </c>
      <c r="Y8" s="192">
        <v>254.9</v>
      </c>
      <c r="Z8" s="192">
        <v>244.7</v>
      </c>
      <c r="AA8" s="192">
        <v>290.5</v>
      </c>
      <c r="AB8" s="192">
        <v>290.10000000000002</v>
      </c>
      <c r="AC8" s="192">
        <v>293.2</v>
      </c>
      <c r="AD8" s="192">
        <v>288.8</v>
      </c>
      <c r="AE8" s="192">
        <v>291.10000000000002</v>
      </c>
      <c r="AF8" s="192">
        <v>290</v>
      </c>
      <c r="AG8" s="192">
        <v>290.60000000000002</v>
      </c>
      <c r="AH8" s="192">
        <v>290.2</v>
      </c>
      <c r="AI8" s="192">
        <v>286.7</v>
      </c>
      <c r="AJ8" s="192">
        <v>268.5</v>
      </c>
      <c r="AK8" s="192">
        <v>238.6</v>
      </c>
      <c r="AL8" s="192">
        <v>236.5</v>
      </c>
      <c r="AM8" s="192">
        <v>243.4</v>
      </c>
      <c r="AN8" s="192">
        <v>241.7</v>
      </c>
      <c r="AO8" s="192">
        <v>240.4</v>
      </c>
      <c r="AP8" s="192">
        <v>243.1</v>
      </c>
      <c r="AQ8" s="192">
        <v>241.4</v>
      </c>
      <c r="AR8" s="192">
        <v>249.2</v>
      </c>
      <c r="AS8" s="192">
        <v>243</v>
      </c>
      <c r="AT8" s="192">
        <v>240.1</v>
      </c>
      <c r="AU8" s="192">
        <v>244.8</v>
      </c>
      <c r="AV8" s="192">
        <v>324.89999999999998</v>
      </c>
      <c r="AW8" s="192">
        <v>254.4</v>
      </c>
      <c r="AX8" s="192">
        <v>255.6</v>
      </c>
      <c r="AY8" s="192">
        <v>324.3</v>
      </c>
      <c r="AZ8" s="192">
        <v>281.8</v>
      </c>
      <c r="BA8" s="192">
        <v>318.2</v>
      </c>
      <c r="BB8" s="192">
        <v>281.3</v>
      </c>
      <c r="BC8" s="192">
        <v>301.10000000000002</v>
      </c>
      <c r="BD8" s="192">
        <v>284.89999999999998</v>
      </c>
      <c r="BE8" s="192">
        <v>244.5</v>
      </c>
      <c r="BF8" s="192">
        <v>249.7</v>
      </c>
      <c r="BG8" s="192">
        <v>245.8</v>
      </c>
      <c r="BH8" s="192">
        <v>272.3</v>
      </c>
      <c r="BI8" s="192">
        <v>256.3</v>
      </c>
      <c r="BJ8" s="192">
        <v>243</v>
      </c>
      <c r="BK8" s="192">
        <v>254.2</v>
      </c>
      <c r="BL8" s="192">
        <v>246.1</v>
      </c>
      <c r="BM8" s="192">
        <v>254.3</v>
      </c>
      <c r="BN8" s="192">
        <v>262.7</v>
      </c>
      <c r="BO8" s="192">
        <v>258.8</v>
      </c>
      <c r="BP8" s="192">
        <v>247.2</v>
      </c>
      <c r="BQ8" s="192">
        <v>242.1</v>
      </c>
      <c r="BR8" s="192">
        <v>246.6</v>
      </c>
      <c r="BS8" s="192">
        <v>238.1</v>
      </c>
      <c r="BT8" s="192">
        <v>239.9</v>
      </c>
      <c r="BU8" s="192">
        <v>246</v>
      </c>
      <c r="BV8" s="192">
        <v>233.7</v>
      </c>
      <c r="BW8" s="192">
        <v>229.6</v>
      </c>
      <c r="BX8" s="192">
        <v>241.1</v>
      </c>
      <c r="BY8" s="192">
        <v>232.8</v>
      </c>
      <c r="BZ8" s="192">
        <v>256.2</v>
      </c>
      <c r="CA8" s="192">
        <v>262.2</v>
      </c>
      <c r="CB8" s="192">
        <v>261.39999999999998</v>
      </c>
      <c r="CC8" s="192">
        <v>314.2</v>
      </c>
      <c r="CD8" s="192">
        <v>286</v>
      </c>
      <c r="CE8" s="192">
        <v>283.60000000000002</v>
      </c>
      <c r="CF8" s="192">
        <v>294.2</v>
      </c>
      <c r="CG8" s="192">
        <v>294.5</v>
      </c>
      <c r="CH8" s="192">
        <v>283.5</v>
      </c>
      <c r="CI8" s="192">
        <v>272.2</v>
      </c>
      <c r="CJ8" s="192">
        <v>279.89999999999998</v>
      </c>
      <c r="CK8" s="192">
        <v>288</v>
      </c>
      <c r="CL8" s="192">
        <v>267.7</v>
      </c>
      <c r="CM8" s="192">
        <v>271.5</v>
      </c>
      <c r="CN8" s="192">
        <v>277.7</v>
      </c>
      <c r="CO8" s="192">
        <v>258.60000000000002</v>
      </c>
      <c r="CP8" s="192">
        <v>251.2</v>
      </c>
      <c r="CQ8" s="192">
        <v>247.7</v>
      </c>
      <c r="CR8" s="192">
        <v>260.5</v>
      </c>
      <c r="CS8" s="192">
        <v>253.4</v>
      </c>
      <c r="CT8" s="192">
        <v>286.8</v>
      </c>
      <c r="CU8" s="192">
        <v>297.60000000000002</v>
      </c>
      <c r="CV8" s="192">
        <v>281.89999999999998</v>
      </c>
      <c r="CW8" s="192">
        <v>232.8</v>
      </c>
      <c r="CX8" s="192">
        <v>236.9</v>
      </c>
      <c r="CY8" s="192">
        <v>275.3</v>
      </c>
      <c r="CZ8" s="192">
        <v>257.7</v>
      </c>
      <c r="DA8" s="192">
        <v>276</v>
      </c>
      <c r="DB8" s="192">
        <v>251.2</v>
      </c>
      <c r="DC8" s="192">
        <v>256.2</v>
      </c>
      <c r="DD8" s="192">
        <v>255.6</v>
      </c>
      <c r="DE8" s="192">
        <v>247.6</v>
      </c>
      <c r="DF8" s="192">
        <v>250.2</v>
      </c>
      <c r="DG8" s="192">
        <v>289.7</v>
      </c>
      <c r="DH8" s="192">
        <v>261.8</v>
      </c>
      <c r="DI8" s="192">
        <v>266.89999999999998</v>
      </c>
      <c r="DJ8" s="192">
        <v>264.7</v>
      </c>
      <c r="DK8" s="192">
        <v>309.3</v>
      </c>
      <c r="DL8" s="192">
        <v>308.39999999999998</v>
      </c>
      <c r="DM8" s="192">
        <v>316</v>
      </c>
      <c r="DN8" s="192">
        <v>310.3</v>
      </c>
      <c r="DO8" s="192">
        <v>311.8</v>
      </c>
      <c r="DP8" s="192">
        <v>241.4</v>
      </c>
      <c r="DQ8" s="192">
        <v>283.10000000000002</v>
      </c>
      <c r="DR8" s="192">
        <v>271.10000000000002</v>
      </c>
      <c r="DS8" s="192">
        <v>289</v>
      </c>
      <c r="DT8" s="192">
        <v>351.2</v>
      </c>
      <c r="DU8" s="192">
        <v>279.10000000000002</v>
      </c>
      <c r="DV8" s="192">
        <v>282</v>
      </c>
      <c r="DW8" s="192">
        <v>273.3</v>
      </c>
      <c r="DX8" s="192">
        <v>271.10000000000002</v>
      </c>
      <c r="DY8" s="192">
        <v>320.5</v>
      </c>
      <c r="DZ8" s="192">
        <v>242.1</v>
      </c>
      <c r="EA8" s="192">
        <v>241.7</v>
      </c>
      <c r="EB8" s="192">
        <v>238.1</v>
      </c>
      <c r="EC8" s="192">
        <v>236.8</v>
      </c>
      <c r="ED8" s="192">
        <v>237.5</v>
      </c>
      <c r="EE8" s="192">
        <v>249.7</v>
      </c>
      <c r="EF8" s="192">
        <v>256.7</v>
      </c>
      <c r="EG8" s="192">
        <v>248.9</v>
      </c>
      <c r="EH8" s="192">
        <v>249.1</v>
      </c>
      <c r="EI8" s="192">
        <v>263.8</v>
      </c>
      <c r="EJ8" s="192">
        <v>254.6</v>
      </c>
      <c r="EK8" s="192">
        <v>242.3</v>
      </c>
      <c r="EL8" s="192">
        <v>250.9</v>
      </c>
      <c r="EM8" s="192">
        <v>243.7</v>
      </c>
      <c r="EN8" s="192">
        <v>259.3</v>
      </c>
      <c r="EO8" s="192">
        <v>251.3</v>
      </c>
      <c r="EP8" s="192">
        <v>236.4</v>
      </c>
      <c r="EQ8" s="192">
        <v>237.4</v>
      </c>
      <c r="ER8" s="192">
        <v>230.8</v>
      </c>
      <c r="ES8" s="192">
        <v>284.5</v>
      </c>
      <c r="ET8" s="192">
        <v>288.5</v>
      </c>
      <c r="EU8" s="192">
        <v>276.60000000000002</v>
      </c>
      <c r="EV8" s="192">
        <v>259.10000000000002</v>
      </c>
      <c r="EW8" s="192">
        <v>271.2</v>
      </c>
      <c r="EX8" s="192">
        <v>316</v>
      </c>
      <c r="EY8" s="192">
        <v>279.39999999999998</v>
      </c>
      <c r="EZ8" s="192">
        <v>271.8</v>
      </c>
      <c r="FA8" s="192">
        <v>267.39999999999998</v>
      </c>
      <c r="FB8" s="192">
        <v>290.3</v>
      </c>
      <c r="FC8" s="368">
        <v>241.8</v>
      </c>
      <c r="FD8" s="192">
        <v>238.7</v>
      </c>
      <c r="FE8" s="192">
        <v>239.1</v>
      </c>
      <c r="FF8" s="192">
        <v>253.2</v>
      </c>
      <c r="FG8" s="192">
        <v>237.9</v>
      </c>
      <c r="FH8" s="192">
        <v>233.2</v>
      </c>
      <c r="FI8" s="192">
        <v>244.1</v>
      </c>
      <c r="FJ8" s="192">
        <v>247.8</v>
      </c>
      <c r="FK8" s="192">
        <v>230.5</v>
      </c>
      <c r="FL8" s="192">
        <v>232.5</v>
      </c>
      <c r="FM8" s="192">
        <v>231.2</v>
      </c>
      <c r="FN8" s="192">
        <v>230.9</v>
      </c>
      <c r="FO8" s="192">
        <v>232.3</v>
      </c>
      <c r="FP8" s="192">
        <v>242.3</v>
      </c>
      <c r="FQ8" s="192">
        <v>234.5</v>
      </c>
      <c r="FR8" s="192">
        <v>234.4</v>
      </c>
      <c r="FS8" s="192">
        <v>238.7</v>
      </c>
      <c r="FT8" s="192">
        <v>234.4</v>
      </c>
      <c r="FU8" s="192">
        <v>231.6</v>
      </c>
      <c r="FV8" s="192">
        <v>233.4</v>
      </c>
      <c r="FW8" s="192">
        <v>228.8</v>
      </c>
      <c r="FX8" s="192">
        <v>227.7</v>
      </c>
      <c r="FY8" s="192">
        <v>243.8</v>
      </c>
      <c r="FZ8" s="192">
        <v>251.2</v>
      </c>
      <c r="GA8" s="192">
        <v>257.2</v>
      </c>
      <c r="GB8" s="192">
        <v>251.4</v>
      </c>
      <c r="GC8" s="192">
        <v>256.2</v>
      </c>
      <c r="GD8" s="192">
        <v>239.3</v>
      </c>
      <c r="GE8" s="192">
        <v>242.6</v>
      </c>
      <c r="GF8" s="137">
        <f t="shared" ref="GF8:GF32" si="1">(GD8+GH8)/2</f>
        <v>240.5</v>
      </c>
      <c r="GG8" s="137">
        <f t="shared" si="0"/>
        <v>248.95</v>
      </c>
      <c r="GH8" s="136">
        <v>241.7</v>
      </c>
      <c r="GI8" s="192">
        <v>241.3</v>
      </c>
      <c r="GJ8" s="192">
        <v>295.10000000000002</v>
      </c>
      <c r="GK8" s="192">
        <v>259.89999999999998</v>
      </c>
      <c r="GL8" s="192">
        <v>288.2</v>
      </c>
      <c r="GM8" s="192">
        <v>259.5</v>
      </c>
      <c r="GN8" s="192" t="s">
        <v>1323</v>
      </c>
      <c r="GO8" s="192">
        <v>274.7</v>
      </c>
      <c r="GP8" s="192">
        <v>276.3</v>
      </c>
      <c r="GQ8" s="192">
        <v>276.7</v>
      </c>
      <c r="GR8" s="192">
        <v>279.7</v>
      </c>
      <c r="GS8" s="192">
        <v>274.89999999999998</v>
      </c>
      <c r="GT8" s="192">
        <v>245.3</v>
      </c>
      <c r="GU8" s="192">
        <v>319.5</v>
      </c>
      <c r="GV8" s="192">
        <v>321.60000000000002</v>
      </c>
      <c r="GW8" s="192">
        <v>305.8</v>
      </c>
      <c r="GX8" s="192">
        <v>304.39999999999998</v>
      </c>
      <c r="GY8" s="192">
        <v>299.39999999999998</v>
      </c>
      <c r="GZ8" s="192">
        <v>293.2</v>
      </c>
      <c r="HA8" s="192">
        <v>299.7</v>
      </c>
      <c r="HB8" s="192">
        <v>314.60000000000002</v>
      </c>
      <c r="HC8" s="192">
        <v>306</v>
      </c>
      <c r="HD8" s="192">
        <v>287.5</v>
      </c>
    </row>
    <row r="9" spans="1:488" s="142" customFormat="1" ht="21.9" customHeight="1" x14ac:dyDescent="0.25">
      <c r="A9" s="142">
        <v>2021</v>
      </c>
      <c r="B9" s="142">
        <v>204.8</v>
      </c>
      <c r="C9" s="142">
        <v>202.8</v>
      </c>
      <c r="D9" s="142">
        <v>202</v>
      </c>
      <c r="E9" s="142">
        <v>205.5</v>
      </c>
      <c r="F9" s="142">
        <v>202.6</v>
      </c>
      <c r="G9" s="142">
        <v>272.2</v>
      </c>
      <c r="H9" s="142">
        <v>208.2</v>
      </c>
      <c r="I9" s="142">
        <v>203.9</v>
      </c>
      <c r="J9" s="142">
        <v>191.8</v>
      </c>
      <c r="K9" s="142">
        <v>193.6</v>
      </c>
      <c r="L9" s="142">
        <v>263</v>
      </c>
      <c r="M9" s="142">
        <v>261</v>
      </c>
      <c r="N9" s="142">
        <v>265.89999999999998</v>
      </c>
      <c r="O9" s="142">
        <v>267.3</v>
      </c>
      <c r="P9" s="142">
        <v>261.10000000000002</v>
      </c>
      <c r="Q9" s="142">
        <v>262.89999999999998</v>
      </c>
      <c r="R9" s="142">
        <v>272.7</v>
      </c>
      <c r="S9" s="142">
        <v>261.89999999999998</v>
      </c>
      <c r="T9" s="142">
        <v>311.7</v>
      </c>
      <c r="U9" s="142">
        <v>259.3</v>
      </c>
      <c r="V9" s="142">
        <v>271.60000000000002</v>
      </c>
      <c r="W9" s="142">
        <v>282.5</v>
      </c>
      <c r="X9" s="142">
        <v>210.4</v>
      </c>
      <c r="Y9" s="142">
        <v>218.2</v>
      </c>
      <c r="Z9" s="142">
        <v>208.1</v>
      </c>
      <c r="AA9" s="142">
        <v>253.7</v>
      </c>
      <c r="AB9" s="142">
        <v>252.8</v>
      </c>
      <c r="AC9" s="142">
        <v>256.60000000000002</v>
      </c>
      <c r="AD9" s="142">
        <v>252.2</v>
      </c>
      <c r="AE9" s="142">
        <v>254.8</v>
      </c>
      <c r="AF9" s="142">
        <v>253.1</v>
      </c>
      <c r="AG9" s="142">
        <v>260.5</v>
      </c>
      <c r="AH9" s="142">
        <v>253.6</v>
      </c>
      <c r="AI9" s="142">
        <v>245.4</v>
      </c>
      <c r="AJ9" s="142">
        <v>227.7</v>
      </c>
      <c r="AK9" s="142">
        <v>202.9</v>
      </c>
      <c r="AL9" s="142">
        <v>199</v>
      </c>
      <c r="AM9" s="142">
        <v>200.6</v>
      </c>
      <c r="AN9" s="142">
        <v>198.9</v>
      </c>
      <c r="AO9" s="142">
        <v>200.2</v>
      </c>
      <c r="AP9" s="142">
        <v>200</v>
      </c>
      <c r="AQ9" s="142">
        <v>203.1</v>
      </c>
      <c r="AR9" s="142">
        <v>211.6</v>
      </c>
      <c r="AS9" s="142">
        <v>204.2</v>
      </c>
      <c r="AT9" s="142">
        <v>203.6</v>
      </c>
      <c r="AU9" s="142">
        <v>205.1</v>
      </c>
      <c r="AV9" s="142">
        <v>280.39999999999998</v>
      </c>
      <c r="AW9" s="142">
        <v>216.8</v>
      </c>
      <c r="AX9" s="142">
        <v>216.2</v>
      </c>
      <c r="AY9" s="142">
        <v>286.39999999999998</v>
      </c>
      <c r="AZ9" s="142">
        <v>241.6</v>
      </c>
      <c r="BA9" s="142">
        <v>282.3</v>
      </c>
      <c r="BB9" s="142">
        <v>245.2</v>
      </c>
      <c r="BC9" s="142">
        <v>264.5</v>
      </c>
      <c r="BD9" s="142">
        <v>243.7</v>
      </c>
      <c r="BE9" s="142">
        <v>211.7</v>
      </c>
      <c r="BF9" s="142">
        <v>213.4</v>
      </c>
      <c r="BG9" s="142">
        <v>208</v>
      </c>
      <c r="BH9" s="142">
        <v>239.5</v>
      </c>
      <c r="BI9" s="142">
        <v>220.3</v>
      </c>
      <c r="BJ9" s="142">
        <v>209.9</v>
      </c>
      <c r="BK9" s="142">
        <v>218.4</v>
      </c>
      <c r="BL9" s="142">
        <v>214.2</v>
      </c>
      <c r="BM9" s="142">
        <v>219.6</v>
      </c>
      <c r="BN9" s="142">
        <v>228.4</v>
      </c>
      <c r="BO9" s="142">
        <v>221.9</v>
      </c>
      <c r="BP9" s="142">
        <v>212.8</v>
      </c>
      <c r="BQ9" s="142">
        <v>209.1</v>
      </c>
      <c r="BR9" s="142">
        <v>210.8</v>
      </c>
      <c r="BS9" s="142">
        <v>202.9</v>
      </c>
      <c r="BT9" s="142">
        <v>206.5</v>
      </c>
      <c r="BU9" s="142">
        <v>208.3</v>
      </c>
      <c r="BV9" s="142">
        <v>199.1</v>
      </c>
      <c r="BW9" s="142">
        <v>197</v>
      </c>
      <c r="BX9" s="142">
        <v>202.4</v>
      </c>
      <c r="BY9" s="142">
        <v>198.8</v>
      </c>
      <c r="BZ9" s="142">
        <v>220</v>
      </c>
      <c r="CA9" s="142">
        <v>225.8</v>
      </c>
      <c r="CB9" s="142">
        <v>223.8</v>
      </c>
      <c r="CC9" s="142">
        <v>271.89999999999998</v>
      </c>
      <c r="CD9" s="142">
        <v>252.3</v>
      </c>
      <c r="CE9" s="142">
        <v>250</v>
      </c>
      <c r="CF9" s="142">
        <v>260</v>
      </c>
      <c r="CG9" s="142">
        <v>260.3</v>
      </c>
      <c r="CH9" s="142">
        <v>249.8</v>
      </c>
      <c r="CI9" s="142">
        <v>238.8</v>
      </c>
      <c r="CJ9" s="142">
        <v>245.3</v>
      </c>
      <c r="CK9" s="142">
        <v>253.2</v>
      </c>
      <c r="CL9" s="142">
        <v>232.8</v>
      </c>
      <c r="CM9" s="142">
        <v>236.7</v>
      </c>
      <c r="CN9" s="142">
        <v>239</v>
      </c>
      <c r="CO9" s="142">
        <v>222.4</v>
      </c>
      <c r="CP9" s="142">
        <v>216.3</v>
      </c>
      <c r="CQ9" s="142">
        <v>212.4</v>
      </c>
      <c r="CR9" s="142">
        <v>224.6</v>
      </c>
      <c r="CS9" s="142">
        <v>218</v>
      </c>
      <c r="CT9" s="142">
        <v>242.5</v>
      </c>
      <c r="CU9" s="142">
        <v>256.8</v>
      </c>
      <c r="CV9" s="142">
        <v>240.5</v>
      </c>
      <c r="CW9" s="142">
        <v>197.7</v>
      </c>
      <c r="CX9" s="142">
        <v>200.9</v>
      </c>
      <c r="CY9" s="142">
        <v>236.9</v>
      </c>
      <c r="CZ9" s="142">
        <v>223.7</v>
      </c>
      <c r="DA9" s="142">
        <v>241</v>
      </c>
      <c r="DB9" s="142">
        <v>212.4</v>
      </c>
      <c r="DC9" s="142">
        <v>214.4</v>
      </c>
      <c r="DD9" s="142">
        <v>216.3</v>
      </c>
      <c r="DE9" s="142">
        <v>214.8</v>
      </c>
      <c r="DF9" s="142">
        <v>216.7</v>
      </c>
      <c r="DG9" s="142">
        <v>248.6</v>
      </c>
      <c r="DH9" s="142">
        <v>224.9</v>
      </c>
      <c r="DI9" s="142">
        <v>229.1</v>
      </c>
      <c r="DJ9" s="142">
        <v>226.7</v>
      </c>
      <c r="DK9" s="142">
        <v>271.7</v>
      </c>
      <c r="DL9" s="142">
        <v>272</v>
      </c>
      <c r="DM9" s="142">
        <v>278.39999999999998</v>
      </c>
      <c r="DN9" s="142">
        <v>274.7</v>
      </c>
      <c r="DO9" s="142">
        <v>273.10000000000002</v>
      </c>
      <c r="DP9" s="142">
        <v>205</v>
      </c>
      <c r="DQ9" s="142">
        <v>245</v>
      </c>
      <c r="DR9" s="142">
        <v>235</v>
      </c>
      <c r="DS9" s="142">
        <v>248.1</v>
      </c>
      <c r="DT9" s="142">
        <v>313</v>
      </c>
      <c r="DU9" s="142">
        <v>238.9</v>
      </c>
      <c r="DV9" s="142">
        <v>243.7</v>
      </c>
      <c r="DW9" s="142">
        <v>236.2</v>
      </c>
      <c r="DX9" s="142">
        <v>234.4</v>
      </c>
      <c r="DY9" s="142">
        <v>286.2</v>
      </c>
      <c r="DZ9" s="142">
        <v>204.8</v>
      </c>
      <c r="EA9" s="142">
        <v>203.9</v>
      </c>
      <c r="EB9" s="142">
        <v>201.9</v>
      </c>
      <c r="EC9" s="142">
        <v>200.9</v>
      </c>
      <c r="ED9" s="142">
        <v>201.6</v>
      </c>
      <c r="EE9" s="142">
        <v>213.4</v>
      </c>
      <c r="EF9" s="142">
        <v>223.2</v>
      </c>
      <c r="EG9" s="142">
        <v>216.6</v>
      </c>
      <c r="EH9" s="142">
        <v>214.4</v>
      </c>
      <c r="EI9" s="142">
        <v>227.9</v>
      </c>
      <c r="EJ9" s="142">
        <v>221.3</v>
      </c>
      <c r="EK9" s="142">
        <v>211.2</v>
      </c>
      <c r="EL9" s="142">
        <v>218.5</v>
      </c>
      <c r="EM9" s="142">
        <v>212.5</v>
      </c>
      <c r="EN9" s="142">
        <v>226.6</v>
      </c>
      <c r="EO9" s="142">
        <v>219.3</v>
      </c>
      <c r="EP9" s="142">
        <v>200.4</v>
      </c>
      <c r="EQ9" s="142">
        <v>201.4</v>
      </c>
      <c r="ER9" s="142">
        <v>197.4</v>
      </c>
      <c r="ES9" s="142">
        <v>241.5</v>
      </c>
      <c r="ET9" s="142">
        <v>243.1</v>
      </c>
      <c r="EU9" s="142">
        <v>242.9</v>
      </c>
      <c r="EV9" s="142">
        <v>225.1</v>
      </c>
      <c r="EW9" s="142">
        <v>230.6</v>
      </c>
      <c r="EX9" s="142">
        <v>275.3</v>
      </c>
      <c r="EY9" s="142">
        <v>239.3</v>
      </c>
      <c r="EZ9" s="142">
        <v>236.7</v>
      </c>
      <c r="FA9" s="142">
        <v>232.6</v>
      </c>
      <c r="FB9" s="142">
        <v>250.7</v>
      </c>
      <c r="FC9" s="142">
        <v>201.3</v>
      </c>
      <c r="FD9" s="142">
        <v>200.4</v>
      </c>
      <c r="FE9" s="142">
        <v>204</v>
      </c>
      <c r="FF9" s="142">
        <v>215.9</v>
      </c>
      <c r="FG9" s="142">
        <v>202.8</v>
      </c>
      <c r="FH9" s="142">
        <v>195.5</v>
      </c>
      <c r="FI9" s="142">
        <v>205.2</v>
      </c>
      <c r="FJ9" s="142">
        <v>210.8</v>
      </c>
      <c r="FK9" s="142">
        <v>195.4</v>
      </c>
      <c r="FL9" s="142">
        <v>196.7</v>
      </c>
      <c r="FM9" s="142">
        <v>195.7</v>
      </c>
      <c r="FN9" s="142">
        <v>198.7</v>
      </c>
      <c r="FO9" s="142">
        <v>200.1</v>
      </c>
      <c r="FP9" s="142">
        <v>203.2</v>
      </c>
      <c r="FQ9" s="142">
        <v>196.2</v>
      </c>
      <c r="FR9" s="142">
        <v>197.6</v>
      </c>
      <c r="FS9" s="142">
        <v>204.8</v>
      </c>
      <c r="FT9" s="142">
        <v>196.3</v>
      </c>
      <c r="FU9" s="142">
        <v>194.4</v>
      </c>
      <c r="FV9" s="142">
        <v>199.5</v>
      </c>
      <c r="FW9" s="142">
        <v>192.6</v>
      </c>
      <c r="FX9" s="142">
        <v>192.8</v>
      </c>
      <c r="FY9" s="142">
        <v>207.3</v>
      </c>
      <c r="FZ9" s="142">
        <v>213.2</v>
      </c>
      <c r="GA9" s="142">
        <v>221.3</v>
      </c>
      <c r="GB9" s="142">
        <v>215.8</v>
      </c>
      <c r="GC9" s="142">
        <v>220.5</v>
      </c>
      <c r="GD9" s="142">
        <v>203.7</v>
      </c>
      <c r="GE9" s="142">
        <v>204.5</v>
      </c>
      <c r="GF9" s="137">
        <f t="shared" si="1"/>
        <v>206.45</v>
      </c>
      <c r="GG9" s="137">
        <f t="shared" si="0"/>
        <v>214.85</v>
      </c>
      <c r="GH9" s="136">
        <v>209.2</v>
      </c>
      <c r="GI9" s="142">
        <v>205</v>
      </c>
      <c r="GJ9" s="142">
        <v>256.39999999999998</v>
      </c>
      <c r="GK9" s="142">
        <v>225</v>
      </c>
      <c r="GL9" s="142">
        <v>249.6</v>
      </c>
      <c r="GM9" s="142">
        <v>222.7</v>
      </c>
      <c r="GN9" s="142">
        <v>224.6</v>
      </c>
      <c r="GO9" s="142">
        <v>237.9</v>
      </c>
      <c r="GP9" s="142">
        <v>241.1</v>
      </c>
      <c r="GQ9" s="142">
        <v>240.3</v>
      </c>
      <c r="GR9" s="142">
        <v>244.5</v>
      </c>
      <c r="GS9" s="142">
        <v>240.1</v>
      </c>
      <c r="GT9" s="142">
        <v>209.4</v>
      </c>
      <c r="GU9" s="142">
        <v>257.89999999999998</v>
      </c>
      <c r="GV9" s="142">
        <v>260.8</v>
      </c>
      <c r="GW9" s="142">
        <v>255.1</v>
      </c>
      <c r="GX9" s="142">
        <v>253.8</v>
      </c>
      <c r="GY9" s="142">
        <v>254.8</v>
      </c>
      <c r="GZ9" s="142">
        <v>255.6</v>
      </c>
      <c r="HA9" s="142">
        <v>255.4</v>
      </c>
      <c r="HB9" s="142">
        <v>260.89999999999998</v>
      </c>
      <c r="HC9" s="142">
        <v>256.60000000000002</v>
      </c>
      <c r="HD9" s="324">
        <v>237.7</v>
      </c>
      <c r="HE9" s="141"/>
      <c r="HF9" s="141"/>
      <c r="HG9" s="141"/>
      <c r="HH9" s="141"/>
      <c r="HI9" s="141"/>
      <c r="HJ9" s="141"/>
      <c r="HK9" s="141"/>
      <c r="HL9" s="141"/>
      <c r="HM9" s="141"/>
      <c r="HN9" s="325"/>
    </row>
    <row r="10" spans="1:488" s="192" customFormat="1" ht="21.9" customHeight="1" x14ac:dyDescent="0.25">
      <c r="A10" s="142">
        <v>2020</v>
      </c>
      <c r="B10" s="142">
        <v>201.7</v>
      </c>
      <c r="C10" s="142">
        <v>201.1</v>
      </c>
      <c r="D10" s="142">
        <v>200.1</v>
      </c>
      <c r="E10" s="142">
        <v>202.5</v>
      </c>
      <c r="F10" s="142">
        <v>200.2</v>
      </c>
      <c r="G10" s="142">
        <v>272.3</v>
      </c>
      <c r="H10" s="142">
        <v>205.3</v>
      </c>
      <c r="I10" s="142">
        <v>200.3</v>
      </c>
      <c r="J10" s="142">
        <v>187.6</v>
      </c>
      <c r="K10" s="142">
        <v>191.5</v>
      </c>
      <c r="L10" s="142">
        <v>260.3</v>
      </c>
      <c r="M10" s="142">
        <v>256.89999999999998</v>
      </c>
      <c r="N10" s="142">
        <v>263.10000000000002</v>
      </c>
      <c r="O10" s="142">
        <v>262.89999999999998</v>
      </c>
      <c r="P10" s="142">
        <v>258.60000000000002</v>
      </c>
      <c r="Q10" s="142">
        <v>260.2</v>
      </c>
      <c r="R10" s="142">
        <v>269.5</v>
      </c>
      <c r="S10" s="142">
        <v>256.89999999999998</v>
      </c>
      <c r="T10" s="142">
        <v>305.7</v>
      </c>
      <c r="U10" s="142">
        <v>257.60000000000002</v>
      </c>
      <c r="V10" s="142">
        <v>267.8</v>
      </c>
      <c r="W10" s="142">
        <v>276</v>
      </c>
      <c r="X10" s="142">
        <v>208</v>
      </c>
      <c r="Y10" s="142">
        <v>213.5</v>
      </c>
      <c r="Z10" s="142">
        <v>206.3</v>
      </c>
      <c r="AA10" s="142">
        <v>249.9</v>
      </c>
      <c r="AB10" s="142">
        <v>248</v>
      </c>
      <c r="AC10" s="142">
        <v>250.9</v>
      </c>
      <c r="AD10" s="142">
        <v>247.4</v>
      </c>
      <c r="AE10" s="142">
        <v>250.2</v>
      </c>
      <c r="AF10" s="142">
        <v>249.4</v>
      </c>
      <c r="AG10" s="142">
        <v>255.9</v>
      </c>
      <c r="AH10" s="142">
        <v>249.1</v>
      </c>
      <c r="AI10" s="142">
        <v>239.4</v>
      </c>
      <c r="AJ10" s="142">
        <v>223.8</v>
      </c>
      <c r="AK10" s="142">
        <v>195.3</v>
      </c>
      <c r="AL10" s="142">
        <v>197.6</v>
      </c>
      <c r="AM10" s="142">
        <v>199.2</v>
      </c>
      <c r="AN10" s="142">
        <v>197</v>
      </c>
      <c r="AO10" s="142">
        <v>197.6</v>
      </c>
      <c r="AP10" s="142">
        <v>199.2</v>
      </c>
      <c r="AQ10" s="142">
        <v>200.5</v>
      </c>
      <c r="AR10" s="142">
        <v>205.6</v>
      </c>
      <c r="AS10" s="142">
        <v>201.8</v>
      </c>
      <c r="AT10" s="142">
        <v>200.1</v>
      </c>
      <c r="AU10" s="142">
        <v>203.2</v>
      </c>
      <c r="AV10" s="142">
        <v>278.39999999999998</v>
      </c>
      <c r="AW10" s="142">
        <v>215.4</v>
      </c>
      <c r="AX10" s="142">
        <v>214.5</v>
      </c>
      <c r="AY10" s="142">
        <v>282.7</v>
      </c>
      <c r="AZ10" s="142">
        <v>238.5</v>
      </c>
      <c r="BA10" s="142">
        <v>269.10000000000002</v>
      </c>
      <c r="BB10" s="142">
        <v>237.9</v>
      </c>
      <c r="BC10" s="142">
        <v>253</v>
      </c>
      <c r="BD10" s="142">
        <v>242.2</v>
      </c>
      <c r="BE10" s="142">
        <v>208.9</v>
      </c>
      <c r="BF10" s="142">
        <v>210.6</v>
      </c>
      <c r="BG10" s="142">
        <v>206.3</v>
      </c>
      <c r="BH10" s="142">
        <v>238.6</v>
      </c>
      <c r="BI10" s="142">
        <v>217.7</v>
      </c>
      <c r="BJ10" s="142">
        <v>207.2</v>
      </c>
      <c r="BK10" s="142">
        <v>214.5</v>
      </c>
      <c r="BL10" s="142">
        <v>210.7</v>
      </c>
      <c r="BM10" s="142">
        <v>217.6</v>
      </c>
      <c r="BN10" s="142">
        <v>227.3</v>
      </c>
      <c r="BO10" s="142">
        <v>218.8</v>
      </c>
      <c r="BP10" s="142">
        <v>211.5</v>
      </c>
      <c r="BQ10" s="142">
        <v>205.2</v>
      </c>
      <c r="BR10" s="142">
        <v>207.2</v>
      </c>
      <c r="BS10" s="142">
        <v>202.8</v>
      </c>
      <c r="BT10" s="142">
        <v>203.1</v>
      </c>
      <c r="BU10" s="142">
        <v>206</v>
      </c>
      <c r="BV10" s="142">
        <v>197.9</v>
      </c>
      <c r="BW10" s="142">
        <v>196</v>
      </c>
      <c r="BX10" s="142">
        <v>200.9</v>
      </c>
      <c r="BY10" s="142">
        <v>196</v>
      </c>
      <c r="BZ10" s="142">
        <v>217.8</v>
      </c>
      <c r="CA10" s="142">
        <v>221.4</v>
      </c>
      <c r="CB10" s="142">
        <v>220.8</v>
      </c>
      <c r="CC10" s="142">
        <v>266</v>
      </c>
      <c r="CD10" s="142">
        <v>248.6</v>
      </c>
      <c r="CE10" s="142">
        <v>247.2</v>
      </c>
      <c r="CF10" s="142">
        <v>256.60000000000002</v>
      </c>
      <c r="CG10" s="142">
        <v>254.8</v>
      </c>
      <c r="CH10" s="142">
        <v>246</v>
      </c>
      <c r="CI10" s="142">
        <v>232.7</v>
      </c>
      <c r="CJ10" s="142">
        <v>239.3</v>
      </c>
      <c r="CK10" s="142">
        <v>248</v>
      </c>
      <c r="CL10" s="142">
        <v>228.1</v>
      </c>
      <c r="CM10" s="142">
        <v>228.9</v>
      </c>
      <c r="CN10" s="142">
        <v>234.7</v>
      </c>
      <c r="CO10" s="142">
        <v>216.6</v>
      </c>
      <c r="CP10" s="142">
        <v>211.7</v>
      </c>
      <c r="CQ10" s="142">
        <v>207.1</v>
      </c>
      <c r="CR10" s="142">
        <v>217.1</v>
      </c>
      <c r="CS10" s="142">
        <v>212.8</v>
      </c>
      <c r="CT10" s="142">
        <v>238.5</v>
      </c>
      <c r="CU10" s="142">
        <v>252.1</v>
      </c>
      <c r="CV10" s="142">
        <v>234.8</v>
      </c>
      <c r="CW10" s="142">
        <v>193.9</v>
      </c>
      <c r="CX10" s="142">
        <v>197.1</v>
      </c>
      <c r="CY10" s="142">
        <v>233.7</v>
      </c>
      <c r="CZ10" s="142">
        <v>218.8</v>
      </c>
      <c r="DA10" s="142">
        <v>234.4</v>
      </c>
      <c r="DB10" s="142">
        <v>208.3</v>
      </c>
      <c r="DC10" s="142">
        <v>214.4</v>
      </c>
      <c r="DD10" s="142">
        <v>213.5</v>
      </c>
      <c r="DE10" s="142">
        <v>213.2</v>
      </c>
      <c r="DF10" s="142">
        <v>213.8</v>
      </c>
      <c r="DG10" s="142">
        <v>245.4</v>
      </c>
      <c r="DH10" s="142">
        <v>225.5</v>
      </c>
      <c r="DI10" s="142">
        <v>226.8</v>
      </c>
      <c r="DJ10" s="142">
        <v>224.8</v>
      </c>
      <c r="DK10" s="142">
        <v>268.3</v>
      </c>
      <c r="DL10" s="142">
        <v>265.89999999999998</v>
      </c>
      <c r="DM10" s="142">
        <v>273</v>
      </c>
      <c r="DN10" s="142">
        <v>269.10000000000002</v>
      </c>
      <c r="DO10" s="142">
        <v>262.2</v>
      </c>
      <c r="DP10" s="142">
        <v>204.9</v>
      </c>
      <c r="DQ10" s="142">
        <v>239.9</v>
      </c>
      <c r="DR10" s="142">
        <v>232</v>
      </c>
      <c r="DS10" s="142">
        <v>245.1</v>
      </c>
      <c r="DT10" s="142">
        <v>306</v>
      </c>
      <c r="DU10" s="142">
        <v>237.4</v>
      </c>
      <c r="DV10" s="142">
        <v>239.6</v>
      </c>
      <c r="DW10" s="142">
        <v>233.3</v>
      </c>
      <c r="DX10" s="142">
        <v>231.7</v>
      </c>
      <c r="DY10" s="142">
        <v>281.2</v>
      </c>
      <c r="DZ10" s="142">
        <v>203.6</v>
      </c>
      <c r="EA10" s="142">
        <v>201.3</v>
      </c>
      <c r="EB10" s="142">
        <v>199.3</v>
      </c>
      <c r="EC10" s="142">
        <v>198</v>
      </c>
      <c r="ED10" s="142">
        <v>199</v>
      </c>
      <c r="EE10" s="142">
        <v>213.1</v>
      </c>
      <c r="EF10" s="142">
        <v>218.7</v>
      </c>
      <c r="EG10" s="142">
        <v>212</v>
      </c>
      <c r="EH10" s="142">
        <v>211.6</v>
      </c>
      <c r="EI10" s="142">
        <v>225.6</v>
      </c>
      <c r="EJ10" s="142">
        <v>218.4</v>
      </c>
      <c r="EK10" s="142">
        <v>208.3</v>
      </c>
      <c r="EL10" s="142">
        <v>216</v>
      </c>
      <c r="EM10" s="142">
        <v>208.7</v>
      </c>
      <c r="EN10" s="142">
        <v>222.7</v>
      </c>
      <c r="EO10" s="142">
        <v>214.2</v>
      </c>
      <c r="EP10" s="142">
        <v>195.3</v>
      </c>
      <c r="EQ10" s="142">
        <v>197.2</v>
      </c>
      <c r="ER10" s="142">
        <v>193.6</v>
      </c>
      <c r="ES10" s="142">
        <v>235.2</v>
      </c>
      <c r="ET10" s="142">
        <v>240.1</v>
      </c>
      <c r="EU10" s="142">
        <v>240.1</v>
      </c>
      <c r="EV10" s="142">
        <v>221.9</v>
      </c>
      <c r="EW10" s="142">
        <v>229.6</v>
      </c>
      <c r="EX10" s="142">
        <v>268.8</v>
      </c>
      <c r="EY10" s="142">
        <v>234.6</v>
      </c>
      <c r="EZ10" s="142">
        <v>236.2</v>
      </c>
      <c r="FA10" s="142">
        <v>229.7</v>
      </c>
      <c r="FB10" s="142">
        <v>248.8</v>
      </c>
      <c r="FC10" s="245">
        <v>200.6</v>
      </c>
      <c r="FD10" s="142">
        <v>199.9</v>
      </c>
      <c r="FE10" s="142">
        <v>204</v>
      </c>
      <c r="FF10" s="142">
        <v>210.3</v>
      </c>
      <c r="FG10" s="142">
        <v>200.4</v>
      </c>
      <c r="FH10" s="142">
        <v>191.3</v>
      </c>
      <c r="FI10" s="142">
        <v>203.3</v>
      </c>
      <c r="FJ10" s="142">
        <v>209.2</v>
      </c>
      <c r="FK10" s="142">
        <v>192.6</v>
      </c>
      <c r="FL10" s="142">
        <v>193.7</v>
      </c>
      <c r="FM10" s="142">
        <v>191.3</v>
      </c>
      <c r="FN10" s="142">
        <v>195.8</v>
      </c>
      <c r="FO10" s="142">
        <v>193.7</v>
      </c>
      <c r="FP10" s="142">
        <v>199.5</v>
      </c>
      <c r="FQ10" s="142">
        <v>194.1</v>
      </c>
      <c r="FR10" s="142">
        <v>194.4</v>
      </c>
      <c r="FS10" s="142">
        <v>202.2</v>
      </c>
      <c r="FT10" s="142">
        <v>195.5</v>
      </c>
      <c r="FU10" s="142">
        <v>193.4</v>
      </c>
      <c r="FV10" s="142">
        <v>195.5</v>
      </c>
      <c r="FW10" s="142">
        <v>189.3</v>
      </c>
      <c r="FX10" s="142">
        <v>190.6</v>
      </c>
      <c r="FY10" s="142">
        <v>205.6</v>
      </c>
      <c r="FZ10" s="142">
        <v>211.8</v>
      </c>
      <c r="GA10" s="142">
        <v>220.1</v>
      </c>
      <c r="GB10" s="142">
        <v>215.3</v>
      </c>
      <c r="GC10" s="142">
        <v>217.6</v>
      </c>
      <c r="GD10" s="142">
        <v>202.3</v>
      </c>
      <c r="GE10" s="142">
        <v>204.3</v>
      </c>
      <c r="GF10" s="137">
        <f t="shared" si="1"/>
        <v>205.25</v>
      </c>
      <c r="GG10" s="137">
        <f t="shared" si="0"/>
        <v>212.89999999999998</v>
      </c>
      <c r="GH10" s="136">
        <v>208.2</v>
      </c>
      <c r="GI10" s="142">
        <v>202.9</v>
      </c>
      <c r="GJ10" s="142">
        <v>252.3</v>
      </c>
      <c r="GK10" s="142">
        <v>216.5</v>
      </c>
      <c r="GL10" s="142">
        <v>240.4</v>
      </c>
      <c r="GM10" s="142">
        <v>221.9</v>
      </c>
      <c r="GN10" s="142">
        <v>222</v>
      </c>
      <c r="GO10" s="142">
        <v>232.2</v>
      </c>
      <c r="GP10" s="142">
        <v>237.7</v>
      </c>
      <c r="GQ10" s="142">
        <v>233.8</v>
      </c>
      <c r="GR10" s="142">
        <v>240.5</v>
      </c>
      <c r="GS10" s="142">
        <v>238.5</v>
      </c>
      <c r="GT10" s="142">
        <v>207</v>
      </c>
      <c r="GU10" s="142">
        <v>256</v>
      </c>
      <c r="GV10" s="142">
        <v>259.39999999999998</v>
      </c>
      <c r="GW10" s="142">
        <v>254.4</v>
      </c>
      <c r="GX10" s="142">
        <v>252.2</v>
      </c>
      <c r="GY10" s="142">
        <v>249.7</v>
      </c>
      <c r="GZ10" s="142">
        <v>254.1</v>
      </c>
      <c r="HA10" s="142">
        <v>249.8</v>
      </c>
      <c r="HB10" s="142">
        <v>259.5</v>
      </c>
      <c r="HC10" s="142">
        <v>250.9</v>
      </c>
      <c r="HD10" s="142">
        <v>235.6</v>
      </c>
    </row>
    <row r="11" spans="1:488" s="34" customFormat="1" ht="21.9" customHeight="1" x14ac:dyDescent="0.25">
      <c r="A11" s="192">
        <v>2019</v>
      </c>
      <c r="B11" s="192">
        <v>190</v>
      </c>
      <c r="C11" s="192">
        <v>189.2</v>
      </c>
      <c r="D11" s="192">
        <v>186.5</v>
      </c>
      <c r="E11" s="192">
        <v>188.7</v>
      </c>
      <c r="F11" s="192">
        <v>189.8</v>
      </c>
      <c r="G11" s="192">
        <v>258.5</v>
      </c>
      <c r="H11" s="192">
        <v>196.1</v>
      </c>
      <c r="I11" s="192">
        <v>191.3</v>
      </c>
      <c r="J11" s="192">
        <v>180.4</v>
      </c>
      <c r="K11" s="192">
        <v>183.6</v>
      </c>
      <c r="L11" s="192">
        <v>247.3</v>
      </c>
      <c r="M11" s="192">
        <v>244.6</v>
      </c>
      <c r="N11" s="192">
        <v>248.1</v>
      </c>
      <c r="O11" s="192">
        <v>252.3</v>
      </c>
      <c r="P11" s="192">
        <v>244.9</v>
      </c>
      <c r="Q11" s="192">
        <v>246.7</v>
      </c>
      <c r="R11" s="192">
        <v>253.7</v>
      </c>
      <c r="S11" s="192">
        <v>245.8</v>
      </c>
      <c r="T11" s="192">
        <v>286.7</v>
      </c>
      <c r="U11" s="192">
        <v>243.9</v>
      </c>
      <c r="V11" s="192">
        <v>252</v>
      </c>
      <c r="W11" s="192">
        <v>259.7</v>
      </c>
      <c r="X11" s="192">
        <v>197.1</v>
      </c>
      <c r="Y11" s="192">
        <v>201.4</v>
      </c>
      <c r="Z11" s="192">
        <v>196.7</v>
      </c>
      <c r="AA11" s="192">
        <v>237</v>
      </c>
      <c r="AB11" s="192">
        <v>236.5</v>
      </c>
      <c r="AC11" s="192">
        <v>237.4</v>
      </c>
      <c r="AD11" s="192">
        <v>236</v>
      </c>
      <c r="AE11" s="192">
        <v>238.3</v>
      </c>
      <c r="AF11" s="192">
        <v>236.7</v>
      </c>
      <c r="AG11" s="192">
        <v>243.3</v>
      </c>
      <c r="AH11" s="192">
        <v>237.1</v>
      </c>
      <c r="AI11" s="192">
        <v>229.9</v>
      </c>
      <c r="AJ11" s="192">
        <v>211.2</v>
      </c>
      <c r="AK11" s="192">
        <v>182.8</v>
      </c>
      <c r="AL11" s="192">
        <v>182.6</v>
      </c>
      <c r="AM11" s="192">
        <v>183.6</v>
      </c>
      <c r="AN11" s="192">
        <v>186</v>
      </c>
      <c r="AO11" s="192">
        <v>184.5</v>
      </c>
      <c r="AP11" s="192">
        <v>186.2</v>
      </c>
      <c r="AQ11" s="192">
        <v>190.2</v>
      </c>
      <c r="AR11" s="192">
        <v>196</v>
      </c>
      <c r="AS11" s="192">
        <v>190.5</v>
      </c>
      <c r="AT11" s="192">
        <v>190.3</v>
      </c>
      <c r="AU11" s="192">
        <v>191.7</v>
      </c>
      <c r="AV11" s="192">
        <v>266.89999999999998</v>
      </c>
      <c r="AW11" s="192">
        <v>203.9</v>
      </c>
      <c r="AX11" s="192">
        <v>204.5</v>
      </c>
      <c r="AY11" s="192">
        <v>266.10000000000002</v>
      </c>
      <c r="AZ11" s="192">
        <v>226.3</v>
      </c>
      <c r="BA11" s="192">
        <v>262.3</v>
      </c>
      <c r="BB11" s="192">
        <v>232.2</v>
      </c>
      <c r="BC11" s="192">
        <v>247.7</v>
      </c>
      <c r="BD11" s="192">
        <v>227.9</v>
      </c>
      <c r="BE11" s="192">
        <v>199.8</v>
      </c>
      <c r="BF11" s="192">
        <v>202.4</v>
      </c>
      <c r="BG11" s="192">
        <v>196.8</v>
      </c>
      <c r="BH11" s="192">
        <v>227.3</v>
      </c>
      <c r="BI11" s="192">
        <v>203.6</v>
      </c>
      <c r="BJ11" s="192">
        <v>198.9</v>
      </c>
      <c r="BK11" s="192">
        <v>203.6</v>
      </c>
      <c r="BL11" s="192">
        <v>202.4</v>
      </c>
      <c r="BM11" s="192">
        <v>206.9</v>
      </c>
      <c r="BN11" s="192">
        <v>216.6</v>
      </c>
      <c r="BO11" s="192">
        <v>205.7</v>
      </c>
      <c r="BP11" s="192">
        <v>199.6</v>
      </c>
      <c r="BQ11" s="192">
        <v>198.8</v>
      </c>
      <c r="BR11" s="192">
        <v>198.7</v>
      </c>
      <c r="BS11" s="192">
        <v>192.6</v>
      </c>
      <c r="BT11" s="192">
        <v>195.3</v>
      </c>
      <c r="BU11" s="192">
        <v>194.4</v>
      </c>
      <c r="BV11" s="192">
        <v>188.2</v>
      </c>
      <c r="BW11" s="192">
        <v>187.5</v>
      </c>
      <c r="BX11" s="192">
        <v>189.8</v>
      </c>
      <c r="BY11" s="192">
        <v>186.5</v>
      </c>
      <c r="BZ11" s="192">
        <v>201.1</v>
      </c>
      <c r="CA11" s="192">
        <v>203.7</v>
      </c>
      <c r="CB11" s="192">
        <v>208.7</v>
      </c>
      <c r="CC11" s="192">
        <v>253.2</v>
      </c>
      <c r="CD11" s="192">
        <v>237.2</v>
      </c>
      <c r="CE11" s="192">
        <v>235</v>
      </c>
      <c r="CF11" s="192">
        <v>243.7</v>
      </c>
      <c r="CG11" s="192">
        <v>242.3</v>
      </c>
      <c r="CH11" s="192">
        <v>234.5</v>
      </c>
      <c r="CI11" s="192">
        <v>222.9</v>
      </c>
      <c r="CJ11" s="192">
        <v>225.6</v>
      </c>
      <c r="CK11" s="192">
        <v>237</v>
      </c>
      <c r="CL11" s="192">
        <v>219.7</v>
      </c>
      <c r="CM11" s="192">
        <v>220.7</v>
      </c>
      <c r="CN11" s="192">
        <v>223.8</v>
      </c>
      <c r="CO11" s="192">
        <v>208.7</v>
      </c>
      <c r="CP11" s="192">
        <v>201.3</v>
      </c>
      <c r="CQ11" s="192">
        <v>198.5</v>
      </c>
      <c r="CR11" s="192">
        <v>208.3</v>
      </c>
      <c r="CS11" s="192">
        <v>204.9</v>
      </c>
      <c r="CT11" s="192">
        <v>223.8</v>
      </c>
      <c r="CU11" s="192">
        <v>237.1</v>
      </c>
      <c r="CV11" s="192">
        <v>220.2</v>
      </c>
      <c r="CW11" s="192">
        <v>183.6</v>
      </c>
      <c r="CX11" s="192">
        <v>184.4</v>
      </c>
      <c r="CY11" s="192">
        <v>224.8</v>
      </c>
      <c r="CZ11" s="192">
        <v>212.8</v>
      </c>
      <c r="DA11" s="192">
        <v>227.1</v>
      </c>
      <c r="DB11" s="192">
        <v>203</v>
      </c>
      <c r="DC11" s="192">
        <v>199.8</v>
      </c>
      <c r="DD11" s="192">
        <v>200.3</v>
      </c>
      <c r="DE11" s="192">
        <v>199.5</v>
      </c>
      <c r="DF11" s="192">
        <v>200.1</v>
      </c>
      <c r="DG11" s="192">
        <v>232.4</v>
      </c>
      <c r="DH11" s="192">
        <v>211</v>
      </c>
      <c r="DI11" s="192">
        <v>211</v>
      </c>
      <c r="DJ11" s="192">
        <v>210.2</v>
      </c>
      <c r="DK11" s="192">
        <v>248</v>
      </c>
      <c r="DL11" s="192">
        <v>251.7</v>
      </c>
      <c r="DM11" s="192">
        <v>256.3</v>
      </c>
      <c r="DN11" s="192">
        <v>254.7</v>
      </c>
      <c r="DO11" s="192">
        <v>250.5</v>
      </c>
      <c r="DP11" s="192">
        <v>195.8</v>
      </c>
      <c r="DQ11" s="192">
        <v>226.3</v>
      </c>
      <c r="DR11" s="192">
        <v>219.5</v>
      </c>
      <c r="DS11" s="192">
        <v>234</v>
      </c>
      <c r="DT11" s="192">
        <v>296.10000000000002</v>
      </c>
      <c r="DU11" s="192">
        <v>223.6</v>
      </c>
      <c r="DV11" s="192">
        <v>226.6</v>
      </c>
      <c r="DW11" s="192">
        <v>219.6</v>
      </c>
      <c r="DX11" s="192">
        <v>215.8</v>
      </c>
      <c r="DY11" s="192">
        <v>268.39999999999998</v>
      </c>
      <c r="DZ11" s="192">
        <v>187.3</v>
      </c>
      <c r="EA11" s="192">
        <v>191.1</v>
      </c>
      <c r="EB11" s="192">
        <v>189.1</v>
      </c>
      <c r="EC11" s="192">
        <v>186.8</v>
      </c>
      <c r="ED11" s="192">
        <v>188.6</v>
      </c>
      <c r="EE11" s="192">
        <v>203.4</v>
      </c>
      <c r="EF11" s="192">
        <v>210.3</v>
      </c>
      <c r="EG11" s="192">
        <v>203.3</v>
      </c>
      <c r="EH11" s="192">
        <v>199.4</v>
      </c>
      <c r="EI11" s="192">
        <v>213.8</v>
      </c>
      <c r="EJ11" s="192">
        <v>203.2</v>
      </c>
      <c r="EK11" s="192">
        <v>194.7</v>
      </c>
      <c r="EL11" s="192">
        <v>207.1</v>
      </c>
      <c r="EM11" s="192">
        <v>196.8</v>
      </c>
      <c r="EN11" s="192">
        <v>212.5</v>
      </c>
      <c r="EO11" s="192">
        <v>204.6</v>
      </c>
      <c r="EP11" s="192">
        <v>187.4</v>
      </c>
      <c r="EQ11" s="192">
        <v>186.2</v>
      </c>
      <c r="ER11" s="192">
        <v>184.8</v>
      </c>
      <c r="ES11" s="192">
        <v>219.1</v>
      </c>
      <c r="ET11" s="192">
        <v>221.7</v>
      </c>
      <c r="EU11" s="192">
        <v>226.1</v>
      </c>
      <c r="EV11" s="192">
        <v>209.9</v>
      </c>
      <c r="EW11" s="192">
        <v>213.7</v>
      </c>
      <c r="EX11" s="192">
        <v>253.5</v>
      </c>
      <c r="EY11" s="192">
        <v>224.9</v>
      </c>
      <c r="EZ11" s="192">
        <v>221</v>
      </c>
      <c r="FA11" s="192">
        <v>217.7</v>
      </c>
      <c r="FB11" s="192">
        <v>232.7</v>
      </c>
      <c r="FC11" s="192">
        <v>189.1</v>
      </c>
      <c r="FD11" s="192">
        <v>187.4</v>
      </c>
      <c r="FE11" s="192">
        <v>196.5</v>
      </c>
      <c r="FF11" s="192">
        <v>200.8</v>
      </c>
      <c r="FG11" s="192">
        <v>191.3</v>
      </c>
      <c r="FH11" s="192">
        <v>182.8</v>
      </c>
      <c r="FI11" s="192">
        <v>191.3</v>
      </c>
      <c r="FJ11" s="192">
        <v>190.9</v>
      </c>
      <c r="FK11" s="192">
        <v>182.1</v>
      </c>
      <c r="FL11" s="192">
        <v>181.4</v>
      </c>
      <c r="FM11" s="192">
        <v>182.3</v>
      </c>
      <c r="FN11" s="192">
        <v>186.2</v>
      </c>
      <c r="FO11" s="192">
        <v>184.5</v>
      </c>
      <c r="FP11" s="192">
        <v>188.6</v>
      </c>
      <c r="FQ11" s="192">
        <v>181.9</v>
      </c>
      <c r="FR11" s="192">
        <v>183.9</v>
      </c>
      <c r="FS11" s="192">
        <v>188.7</v>
      </c>
      <c r="FT11" s="192">
        <v>184.7</v>
      </c>
      <c r="FU11" s="192">
        <v>183.6</v>
      </c>
      <c r="FV11" s="192">
        <v>184.5</v>
      </c>
      <c r="FW11" s="192">
        <v>180.1</v>
      </c>
      <c r="FX11" s="192">
        <v>179.7</v>
      </c>
      <c r="FY11" s="192">
        <v>194.3</v>
      </c>
      <c r="FZ11" s="192">
        <v>199.5</v>
      </c>
      <c r="GA11" s="192">
        <v>203.9</v>
      </c>
      <c r="GB11" s="192">
        <v>200.4</v>
      </c>
      <c r="GC11" s="192">
        <v>206.2</v>
      </c>
      <c r="GD11" s="192">
        <v>189.6</v>
      </c>
      <c r="GE11" s="192">
        <v>190.3</v>
      </c>
      <c r="GF11" s="137">
        <f t="shared" si="1"/>
        <v>193.55</v>
      </c>
      <c r="GG11" s="137">
        <f t="shared" si="0"/>
        <v>201.85</v>
      </c>
      <c r="GH11" s="136">
        <v>197.5</v>
      </c>
      <c r="GI11" s="192">
        <v>194.5</v>
      </c>
      <c r="GJ11" s="192">
        <v>235.3</v>
      </c>
      <c r="GK11" s="192">
        <v>209.2</v>
      </c>
      <c r="GL11" s="192">
        <v>228.6</v>
      </c>
      <c r="GM11" s="192">
        <v>211.8</v>
      </c>
      <c r="GN11" s="192">
        <v>215.7</v>
      </c>
      <c r="GO11" s="192">
        <v>218.3</v>
      </c>
      <c r="GP11" s="192">
        <v>226.2</v>
      </c>
      <c r="GQ11" s="192">
        <v>221.1</v>
      </c>
      <c r="GR11" s="192">
        <v>228.3</v>
      </c>
      <c r="GS11" s="192">
        <v>226</v>
      </c>
      <c r="GT11" s="192">
        <v>197.8</v>
      </c>
      <c r="GU11" s="192">
        <v>244.2</v>
      </c>
      <c r="GV11" s="192">
        <v>245.2</v>
      </c>
      <c r="GW11" s="192">
        <v>230.9</v>
      </c>
      <c r="GX11" s="192">
        <v>239</v>
      </c>
      <c r="GY11" s="192">
        <v>237.4</v>
      </c>
      <c r="GZ11" s="192">
        <v>241.2</v>
      </c>
      <c r="HA11" s="192">
        <v>236.1</v>
      </c>
      <c r="HB11" s="192">
        <v>246.1</v>
      </c>
      <c r="HC11" s="192">
        <v>234</v>
      </c>
      <c r="HD11" s="192">
        <v>221.8</v>
      </c>
    </row>
    <row r="12" spans="1:488" s="34" customFormat="1" ht="21.9" customHeight="1" x14ac:dyDescent="0.25">
      <c r="A12" s="135">
        <v>43101</v>
      </c>
      <c r="B12" s="136">
        <v>186.4</v>
      </c>
      <c r="C12" s="136">
        <v>185.6</v>
      </c>
      <c r="D12" s="136">
        <v>183</v>
      </c>
      <c r="E12" s="136">
        <v>185.1</v>
      </c>
      <c r="F12" s="136">
        <v>186.2</v>
      </c>
      <c r="G12" s="136">
        <v>253.6</v>
      </c>
      <c r="H12" s="136">
        <v>192.4</v>
      </c>
      <c r="I12" s="136">
        <v>187.7</v>
      </c>
      <c r="J12" s="136">
        <v>177</v>
      </c>
      <c r="K12" s="136">
        <v>180.1</v>
      </c>
      <c r="L12" s="136">
        <v>242.6</v>
      </c>
      <c r="M12" s="136">
        <v>240</v>
      </c>
      <c r="N12" s="136">
        <v>243.4</v>
      </c>
      <c r="O12" s="136">
        <v>247.5</v>
      </c>
      <c r="P12" s="136">
        <v>240.3</v>
      </c>
      <c r="Q12" s="136">
        <v>242.1</v>
      </c>
      <c r="R12" s="136">
        <v>248.9</v>
      </c>
      <c r="S12" s="136">
        <v>241.2</v>
      </c>
      <c r="T12" s="136">
        <v>281.3</v>
      </c>
      <c r="U12" s="136">
        <v>239.3</v>
      </c>
      <c r="V12" s="136">
        <v>247.3</v>
      </c>
      <c r="W12" s="136">
        <v>254.8</v>
      </c>
      <c r="X12" s="136">
        <v>193.4</v>
      </c>
      <c r="Y12" s="136">
        <v>197.6</v>
      </c>
      <c r="Z12" s="136">
        <v>193</v>
      </c>
      <c r="AA12" s="136">
        <v>232.5</v>
      </c>
      <c r="AB12" s="136">
        <v>232</v>
      </c>
      <c r="AC12" s="136">
        <v>232.9</v>
      </c>
      <c r="AD12" s="136">
        <v>231.6</v>
      </c>
      <c r="AE12" s="136">
        <v>233.8</v>
      </c>
      <c r="AF12" s="136">
        <v>232.2</v>
      </c>
      <c r="AG12" s="136">
        <v>238.7</v>
      </c>
      <c r="AH12" s="136">
        <v>232.6</v>
      </c>
      <c r="AI12" s="136">
        <v>225.6</v>
      </c>
      <c r="AJ12" s="136">
        <v>207.2</v>
      </c>
      <c r="AK12" s="136">
        <v>179.4</v>
      </c>
      <c r="AL12" s="136">
        <v>179.2</v>
      </c>
      <c r="AM12" s="136">
        <v>180.1</v>
      </c>
      <c r="AN12" s="136">
        <v>182.5</v>
      </c>
      <c r="AO12" s="136">
        <v>181</v>
      </c>
      <c r="AP12" s="136">
        <v>182.7</v>
      </c>
      <c r="AQ12" s="136">
        <v>186.6</v>
      </c>
      <c r="AR12" s="136">
        <v>192.3</v>
      </c>
      <c r="AS12" s="136">
        <v>186.9</v>
      </c>
      <c r="AT12" s="136">
        <v>186.7</v>
      </c>
      <c r="AU12" s="136">
        <v>188.1</v>
      </c>
      <c r="AV12" s="136">
        <v>261.89999999999998</v>
      </c>
      <c r="AW12" s="136">
        <v>200.1</v>
      </c>
      <c r="AX12" s="136">
        <v>200.6</v>
      </c>
      <c r="AY12" s="136">
        <v>261.10000000000002</v>
      </c>
      <c r="AZ12" s="136">
        <v>222</v>
      </c>
      <c r="BA12" s="136">
        <v>257.39999999999998</v>
      </c>
      <c r="BB12" s="136">
        <v>227.8</v>
      </c>
      <c r="BC12" s="136">
        <v>243</v>
      </c>
      <c r="BD12" s="136">
        <v>223.6</v>
      </c>
      <c r="BE12" s="136">
        <v>196</v>
      </c>
      <c r="BF12" s="136">
        <v>198.6</v>
      </c>
      <c r="BG12" s="136">
        <v>193.1</v>
      </c>
      <c r="BH12" s="136">
        <v>223</v>
      </c>
      <c r="BI12" s="136">
        <v>199.8</v>
      </c>
      <c r="BJ12" s="136">
        <v>195.2</v>
      </c>
      <c r="BK12" s="136">
        <v>199.8</v>
      </c>
      <c r="BL12" s="136">
        <v>189.6</v>
      </c>
      <c r="BM12" s="136">
        <v>203</v>
      </c>
      <c r="BN12" s="136">
        <v>212.5</v>
      </c>
      <c r="BO12" s="136">
        <v>201.8</v>
      </c>
      <c r="BP12" s="136">
        <v>195.8</v>
      </c>
      <c r="BQ12" s="136">
        <v>195.1</v>
      </c>
      <c r="BR12" s="136">
        <v>195</v>
      </c>
      <c r="BS12" s="136">
        <v>189</v>
      </c>
      <c r="BT12" s="136">
        <v>191.6</v>
      </c>
      <c r="BU12" s="136">
        <v>190.7</v>
      </c>
      <c r="BV12" s="136">
        <v>184.7</v>
      </c>
      <c r="BW12" s="136">
        <v>184</v>
      </c>
      <c r="BX12" s="136">
        <v>186.2</v>
      </c>
      <c r="BY12" s="136">
        <v>183</v>
      </c>
      <c r="BZ12" s="136">
        <v>197.3</v>
      </c>
      <c r="CA12" s="136">
        <v>199.9</v>
      </c>
      <c r="CB12" s="136">
        <v>204.8</v>
      </c>
      <c r="CC12" s="136">
        <v>248.4</v>
      </c>
      <c r="CD12" s="136">
        <v>232.7</v>
      </c>
      <c r="CE12" s="136">
        <v>230.6</v>
      </c>
      <c r="CF12" s="136">
        <v>239.1</v>
      </c>
      <c r="CG12" s="136">
        <v>237.7</v>
      </c>
      <c r="CH12" s="136">
        <v>230.1</v>
      </c>
      <c r="CI12" s="136">
        <v>218.7</v>
      </c>
      <c r="CJ12" s="136">
        <v>221.4</v>
      </c>
      <c r="CK12" s="136">
        <v>232.5</v>
      </c>
      <c r="CL12" s="136">
        <v>215.6</v>
      </c>
      <c r="CM12" s="136">
        <v>216.5</v>
      </c>
      <c r="CN12" s="136">
        <v>219.6</v>
      </c>
      <c r="CO12" s="136">
        <v>204.8</v>
      </c>
      <c r="CP12" s="136">
        <v>197.5</v>
      </c>
      <c r="CQ12" s="136">
        <v>194.8</v>
      </c>
      <c r="CR12" s="136">
        <v>204.4</v>
      </c>
      <c r="CS12" s="136">
        <v>201</v>
      </c>
      <c r="CT12" s="136">
        <v>219.6</v>
      </c>
      <c r="CU12" s="136">
        <v>232.6</v>
      </c>
      <c r="CV12" s="136">
        <v>216.1</v>
      </c>
      <c r="CW12" s="136">
        <v>180.1</v>
      </c>
      <c r="CX12" s="136">
        <v>180.9</v>
      </c>
      <c r="CY12" s="136">
        <v>220.6</v>
      </c>
      <c r="CZ12" s="136">
        <v>208.8</v>
      </c>
      <c r="DA12" s="136">
        <v>222.8</v>
      </c>
      <c r="DB12" s="136">
        <v>199.2</v>
      </c>
      <c r="DC12" s="136">
        <v>196</v>
      </c>
      <c r="DD12" s="136">
        <v>196.5</v>
      </c>
      <c r="DE12" s="136">
        <v>195.7</v>
      </c>
      <c r="DF12" s="136">
        <v>196.3</v>
      </c>
      <c r="DG12" s="136">
        <v>228</v>
      </c>
      <c r="DH12" s="136">
        <v>207</v>
      </c>
      <c r="DI12" s="136">
        <v>207</v>
      </c>
      <c r="DJ12" s="136">
        <v>206.2</v>
      </c>
      <c r="DK12" s="136">
        <v>243.3</v>
      </c>
      <c r="DL12" s="136">
        <v>247</v>
      </c>
      <c r="DM12" s="136">
        <v>251.5</v>
      </c>
      <c r="DN12" s="136">
        <v>249.9</v>
      </c>
      <c r="DO12" s="136">
        <v>245.8</v>
      </c>
      <c r="DP12" s="136">
        <v>192.1</v>
      </c>
      <c r="DQ12" s="136">
        <v>222</v>
      </c>
      <c r="DR12" s="136">
        <v>215.4</v>
      </c>
      <c r="DS12" s="136">
        <v>229.6</v>
      </c>
      <c r="DT12" s="136">
        <v>290.5</v>
      </c>
      <c r="DU12" s="136">
        <v>219.4</v>
      </c>
      <c r="DV12" s="136">
        <v>222</v>
      </c>
      <c r="DW12" s="136">
        <v>215.5</v>
      </c>
      <c r="DX12" s="136">
        <v>211.7</v>
      </c>
      <c r="DY12" s="136">
        <v>263.3</v>
      </c>
      <c r="DZ12" s="136">
        <v>183.8</v>
      </c>
      <c r="EA12" s="136">
        <v>187.5</v>
      </c>
      <c r="EB12" s="136">
        <v>185.5</v>
      </c>
      <c r="EC12" s="136">
        <v>183.3</v>
      </c>
      <c r="ED12" s="136">
        <v>185</v>
      </c>
      <c r="EE12" s="136">
        <v>199.6</v>
      </c>
      <c r="EF12" s="136">
        <v>206.3</v>
      </c>
      <c r="EG12" s="136">
        <v>199.5</v>
      </c>
      <c r="EH12" s="136">
        <v>195.6</v>
      </c>
      <c r="EI12" s="136">
        <v>209.8</v>
      </c>
      <c r="EJ12" s="136">
        <v>199.4</v>
      </c>
      <c r="EK12" s="136">
        <v>191</v>
      </c>
      <c r="EL12" s="136">
        <v>203.2</v>
      </c>
      <c r="EM12" s="136">
        <v>193.1</v>
      </c>
      <c r="EN12" s="136">
        <v>208.5</v>
      </c>
      <c r="EO12" s="136">
        <v>200.7</v>
      </c>
      <c r="EP12" s="136">
        <v>183.9</v>
      </c>
      <c r="EQ12" s="136">
        <v>182.7</v>
      </c>
      <c r="ER12" s="136">
        <v>181.3</v>
      </c>
      <c r="ES12" s="136">
        <v>215</v>
      </c>
      <c r="ET12" s="136">
        <v>217.5</v>
      </c>
      <c r="EU12" s="136">
        <v>221.8</v>
      </c>
      <c r="EV12" s="136">
        <v>205.9</v>
      </c>
      <c r="EW12" s="136">
        <v>209.7</v>
      </c>
      <c r="EX12" s="136">
        <v>248.7</v>
      </c>
      <c r="EY12" s="136">
        <v>220.7</v>
      </c>
      <c r="EZ12" s="136">
        <v>216.8</v>
      </c>
      <c r="FA12" s="136">
        <v>213.6</v>
      </c>
      <c r="FB12" s="136">
        <v>228.3</v>
      </c>
      <c r="FC12" s="136">
        <v>185.5</v>
      </c>
      <c r="FD12" s="136">
        <v>183.9</v>
      </c>
      <c r="FE12" s="136">
        <v>192.8</v>
      </c>
      <c r="FF12" s="136">
        <v>197</v>
      </c>
      <c r="FG12" s="136">
        <v>187.7</v>
      </c>
      <c r="FH12" s="136">
        <v>179.4</v>
      </c>
      <c r="FI12" s="136">
        <v>187.7</v>
      </c>
      <c r="FJ12" s="136">
        <v>187.3</v>
      </c>
      <c r="FK12" s="136">
        <v>178.7</v>
      </c>
      <c r="FL12" s="136">
        <v>178</v>
      </c>
      <c r="FM12" s="136">
        <v>178.9</v>
      </c>
      <c r="FN12" s="136">
        <v>182.7</v>
      </c>
      <c r="FO12" s="136">
        <v>181</v>
      </c>
      <c r="FP12" s="136">
        <v>185</v>
      </c>
      <c r="FQ12" s="136">
        <v>178.5</v>
      </c>
      <c r="FR12" s="136">
        <v>180.4</v>
      </c>
      <c r="FS12" s="136">
        <v>185.1</v>
      </c>
      <c r="FT12" s="136">
        <v>181.2</v>
      </c>
      <c r="FU12" s="136">
        <v>180.1</v>
      </c>
      <c r="FV12" s="136">
        <v>181</v>
      </c>
      <c r="FW12" s="136">
        <v>176.7</v>
      </c>
      <c r="FX12" s="136">
        <v>176.3</v>
      </c>
      <c r="FY12" s="136">
        <v>190.6</v>
      </c>
      <c r="FZ12" s="136">
        <v>195.7</v>
      </c>
      <c r="GA12" s="136">
        <v>200.1</v>
      </c>
      <c r="GB12" s="136">
        <v>196.6</v>
      </c>
      <c r="GC12" s="136">
        <v>202.3</v>
      </c>
      <c r="GD12" s="136">
        <v>186</v>
      </c>
      <c r="GE12" s="136">
        <v>186.7</v>
      </c>
      <c r="GF12" s="137">
        <f t="shared" si="1"/>
        <v>189.9</v>
      </c>
      <c r="GG12" s="137">
        <f t="shared" si="0"/>
        <v>198.05</v>
      </c>
      <c r="GH12" s="136">
        <v>193.8</v>
      </c>
      <c r="GI12" s="136">
        <v>190.8</v>
      </c>
      <c r="GJ12" s="136">
        <v>230.9</v>
      </c>
      <c r="GK12" s="136">
        <v>205.3</v>
      </c>
      <c r="GL12" s="136">
        <v>224.3</v>
      </c>
      <c r="GM12" s="136">
        <v>207.8</v>
      </c>
      <c r="GN12" s="136">
        <v>211.6</v>
      </c>
      <c r="GO12" s="136">
        <v>214.2</v>
      </c>
      <c r="GP12" s="136">
        <v>221.9</v>
      </c>
      <c r="GQ12" s="136">
        <v>216.9</v>
      </c>
      <c r="GR12" s="136">
        <v>224</v>
      </c>
      <c r="GS12" s="136">
        <v>221.7</v>
      </c>
      <c r="GT12" s="136">
        <v>194.1</v>
      </c>
      <c r="GU12" s="136">
        <v>239.6</v>
      </c>
      <c r="GV12" s="136">
        <v>240.6</v>
      </c>
      <c r="GW12" s="136">
        <v>226.6</v>
      </c>
      <c r="GX12" s="136">
        <v>234.5</v>
      </c>
      <c r="GY12" s="136">
        <v>232.9</v>
      </c>
      <c r="GZ12" s="136">
        <v>236.7</v>
      </c>
      <c r="HA12" s="136">
        <v>231.7</v>
      </c>
      <c r="HB12" s="136">
        <v>241.5</v>
      </c>
      <c r="HC12" s="136">
        <v>229.6</v>
      </c>
      <c r="HD12" s="136">
        <v>217.6</v>
      </c>
      <c r="HE12" s="369"/>
    </row>
    <row r="13" spans="1:488" s="142" customFormat="1" ht="21.9" customHeight="1" x14ac:dyDescent="0.25">
      <c r="A13" s="135">
        <v>42736</v>
      </c>
      <c r="B13" s="192">
        <v>178.6</v>
      </c>
      <c r="C13" s="192">
        <v>178.3</v>
      </c>
      <c r="D13" s="192">
        <v>177.9</v>
      </c>
      <c r="E13" s="192">
        <v>178.5</v>
      </c>
      <c r="F13" s="192">
        <v>179.6</v>
      </c>
      <c r="G13" s="192">
        <v>246.2</v>
      </c>
      <c r="H13" s="192">
        <v>183.8</v>
      </c>
      <c r="I13" s="192">
        <v>181.3</v>
      </c>
      <c r="J13" s="192">
        <v>170.6</v>
      </c>
      <c r="K13" s="192">
        <v>172.8</v>
      </c>
      <c r="L13" s="192">
        <v>233.6</v>
      </c>
      <c r="M13" s="192">
        <v>229.2</v>
      </c>
      <c r="N13" s="192">
        <v>232</v>
      </c>
      <c r="O13" s="192">
        <v>237.8</v>
      </c>
      <c r="P13" s="192">
        <v>231.9</v>
      </c>
      <c r="Q13" s="192">
        <v>233.2</v>
      </c>
      <c r="R13" s="192">
        <v>237.9</v>
      </c>
      <c r="S13" s="192">
        <v>229.3</v>
      </c>
      <c r="T13" s="192">
        <v>270.8</v>
      </c>
      <c r="U13" s="192">
        <v>231.1</v>
      </c>
      <c r="V13" s="192">
        <v>236.2</v>
      </c>
      <c r="W13" s="192">
        <v>246.8</v>
      </c>
      <c r="X13" s="192">
        <v>187.3</v>
      </c>
      <c r="Y13" s="192">
        <v>187.8</v>
      </c>
      <c r="Z13" s="192">
        <v>183.1</v>
      </c>
      <c r="AA13" s="192">
        <v>224.4</v>
      </c>
      <c r="AB13" s="192">
        <v>222.9</v>
      </c>
      <c r="AC13" s="192">
        <v>223.9</v>
      </c>
      <c r="AD13" s="192">
        <v>222.5</v>
      </c>
      <c r="AE13" s="192">
        <v>225</v>
      </c>
      <c r="AF13" s="192">
        <v>224.2</v>
      </c>
      <c r="AG13" s="192">
        <v>230.8</v>
      </c>
      <c r="AH13" s="192">
        <v>224.2</v>
      </c>
      <c r="AI13" s="192">
        <v>217.7</v>
      </c>
      <c r="AJ13" s="192">
        <v>199.1</v>
      </c>
      <c r="AK13" s="192">
        <v>173.7</v>
      </c>
      <c r="AL13" s="192">
        <v>172.7</v>
      </c>
      <c r="AM13" s="192">
        <v>173.4</v>
      </c>
      <c r="AN13" s="192">
        <v>176.5</v>
      </c>
      <c r="AO13" s="192">
        <v>174.1</v>
      </c>
      <c r="AP13" s="192">
        <v>177</v>
      </c>
      <c r="AQ13" s="192">
        <v>179.4</v>
      </c>
      <c r="AR13" s="192">
        <v>185.1</v>
      </c>
      <c r="AS13" s="192">
        <v>180.1</v>
      </c>
      <c r="AT13" s="192">
        <v>179.4</v>
      </c>
      <c r="AU13" s="192">
        <v>180.5</v>
      </c>
      <c r="AV13" s="192">
        <v>249.7</v>
      </c>
      <c r="AW13" s="192">
        <v>192.5</v>
      </c>
      <c r="AX13" s="192">
        <v>193.4</v>
      </c>
      <c r="AY13" s="192">
        <v>251.7</v>
      </c>
      <c r="AZ13" s="192">
        <v>215.3</v>
      </c>
      <c r="BA13" s="192">
        <v>247.9</v>
      </c>
      <c r="BB13" s="192">
        <v>220.4</v>
      </c>
      <c r="BC13" s="192">
        <v>233.1</v>
      </c>
      <c r="BD13" s="192">
        <v>216</v>
      </c>
      <c r="BE13" s="192">
        <v>189.8</v>
      </c>
      <c r="BF13" s="192">
        <v>192.3</v>
      </c>
      <c r="BG13" s="192">
        <v>185.2</v>
      </c>
      <c r="BH13" s="192">
        <v>216.8</v>
      </c>
      <c r="BI13" s="192">
        <v>191.8</v>
      </c>
      <c r="BJ13" s="192">
        <v>189.5</v>
      </c>
      <c r="BK13" s="192">
        <v>192.4</v>
      </c>
      <c r="BL13" s="192">
        <v>193.1</v>
      </c>
      <c r="BM13" s="192">
        <v>194.8</v>
      </c>
      <c r="BN13" s="192">
        <v>205.7</v>
      </c>
      <c r="BO13" s="192">
        <v>195</v>
      </c>
      <c r="BP13" s="192">
        <v>188.2</v>
      </c>
      <c r="BQ13" s="192">
        <v>188.5</v>
      </c>
      <c r="BR13" s="192">
        <v>188.1</v>
      </c>
      <c r="BS13" s="192">
        <v>183</v>
      </c>
      <c r="BT13" s="192">
        <v>186.2</v>
      </c>
      <c r="BU13" s="192">
        <v>185</v>
      </c>
      <c r="BV13" s="192">
        <v>179.2</v>
      </c>
      <c r="BW13" s="192">
        <v>178.2</v>
      </c>
      <c r="BX13" s="192">
        <v>179.3</v>
      </c>
      <c r="BY13" s="192">
        <v>177.9</v>
      </c>
      <c r="BZ13" s="192">
        <v>192</v>
      </c>
      <c r="CA13" s="192">
        <v>194.7</v>
      </c>
      <c r="CB13" s="192">
        <v>197.7</v>
      </c>
      <c r="CC13" s="192">
        <v>240</v>
      </c>
      <c r="CD13" s="192">
        <v>226.4</v>
      </c>
      <c r="CE13" s="192">
        <v>225</v>
      </c>
      <c r="CF13" s="192">
        <v>233.9</v>
      </c>
      <c r="CG13" s="192">
        <v>231.3</v>
      </c>
      <c r="CH13" s="192">
        <v>224.4</v>
      </c>
      <c r="CI13" s="192">
        <v>211.7</v>
      </c>
      <c r="CJ13" s="192">
        <v>213.5</v>
      </c>
      <c r="CK13" s="192">
        <v>226.1</v>
      </c>
      <c r="CL13" s="192">
        <v>208.7</v>
      </c>
      <c r="CM13" s="192">
        <v>211.1</v>
      </c>
      <c r="CN13" s="192">
        <v>212.1</v>
      </c>
      <c r="CO13" s="192">
        <v>199.2</v>
      </c>
      <c r="CP13" s="192">
        <v>190.9</v>
      </c>
      <c r="CQ13" s="192">
        <v>189.6</v>
      </c>
      <c r="CR13" s="192">
        <v>198.1</v>
      </c>
      <c r="CS13" s="192">
        <v>195.3</v>
      </c>
      <c r="CT13" s="192">
        <v>212.1</v>
      </c>
      <c r="CU13" s="192">
        <v>221.2</v>
      </c>
      <c r="CV13" s="192">
        <v>207.6</v>
      </c>
      <c r="CW13" s="192">
        <v>175.3</v>
      </c>
      <c r="CX13" s="192">
        <v>175.6</v>
      </c>
      <c r="CY13" s="192">
        <v>212.9</v>
      </c>
      <c r="CZ13" s="192">
        <v>202.8</v>
      </c>
      <c r="DA13" s="192">
        <v>213.1</v>
      </c>
      <c r="DB13" s="192">
        <v>192.9</v>
      </c>
      <c r="DC13" s="192">
        <v>190.4</v>
      </c>
      <c r="DD13" s="192">
        <v>191</v>
      </c>
      <c r="DE13" s="192">
        <v>189.6</v>
      </c>
      <c r="DF13" s="192">
        <v>190.1</v>
      </c>
      <c r="DG13" s="192">
        <v>220.1</v>
      </c>
      <c r="DH13" s="192">
        <v>199.8</v>
      </c>
      <c r="DI13" s="192">
        <v>200.7</v>
      </c>
      <c r="DJ13" s="192">
        <v>200</v>
      </c>
      <c r="DK13" s="192">
        <v>236.3</v>
      </c>
      <c r="DL13" s="192">
        <v>238.7</v>
      </c>
      <c r="DM13" s="192">
        <v>242.7</v>
      </c>
      <c r="DN13" s="192">
        <v>240.8</v>
      </c>
      <c r="DO13" s="192">
        <v>239.2</v>
      </c>
      <c r="DP13" s="192">
        <v>185.9</v>
      </c>
      <c r="DQ13" s="192">
        <v>213.5</v>
      </c>
      <c r="DR13" s="192">
        <v>208.4</v>
      </c>
      <c r="DS13" s="192">
        <v>220.8</v>
      </c>
      <c r="DT13" s="192">
        <v>282.89999999999998</v>
      </c>
      <c r="DU13" s="192">
        <v>213</v>
      </c>
      <c r="DV13" s="192">
        <v>213.8</v>
      </c>
      <c r="DW13" s="192">
        <v>208.9</v>
      </c>
      <c r="DX13" s="192">
        <v>205.9</v>
      </c>
      <c r="DY13" s="192">
        <v>256.8</v>
      </c>
      <c r="DZ13" s="192">
        <v>177</v>
      </c>
      <c r="EA13" s="192">
        <v>180.3</v>
      </c>
      <c r="EB13" s="192">
        <v>178.2</v>
      </c>
      <c r="EC13" s="192">
        <v>175.8</v>
      </c>
      <c r="ED13" s="192">
        <v>178</v>
      </c>
      <c r="EE13" s="192">
        <v>182.8</v>
      </c>
      <c r="EF13" s="192">
        <v>199.4</v>
      </c>
      <c r="EG13" s="192">
        <v>192.2</v>
      </c>
      <c r="EH13" s="192">
        <v>186.1</v>
      </c>
      <c r="EI13" s="192">
        <v>202.6</v>
      </c>
      <c r="EJ13" s="192">
        <v>191.6</v>
      </c>
      <c r="EK13" s="192">
        <v>186.1</v>
      </c>
      <c r="EL13" s="192">
        <v>196.9</v>
      </c>
      <c r="EM13" s="192">
        <v>187.8</v>
      </c>
      <c r="EN13" s="192">
        <v>201.4</v>
      </c>
      <c r="EO13" s="192">
        <v>194.2</v>
      </c>
      <c r="EP13" s="192">
        <v>178</v>
      </c>
      <c r="EQ13" s="192">
        <v>177</v>
      </c>
      <c r="ER13" s="192">
        <v>174.8</v>
      </c>
      <c r="ES13" s="192">
        <v>207.3</v>
      </c>
      <c r="ET13" s="192">
        <v>209.5</v>
      </c>
      <c r="EU13" s="192">
        <v>213.7</v>
      </c>
      <c r="EV13" s="192">
        <v>199.5</v>
      </c>
      <c r="EW13" s="192">
        <v>202.4</v>
      </c>
      <c r="EX13" s="192">
        <v>239.8</v>
      </c>
      <c r="EY13" s="192">
        <v>213.6</v>
      </c>
      <c r="EZ13" s="192">
        <v>210.7</v>
      </c>
      <c r="FA13" s="192">
        <v>207.4</v>
      </c>
      <c r="FB13" s="192">
        <v>218.6</v>
      </c>
      <c r="FC13" s="192">
        <v>178.4</v>
      </c>
      <c r="FD13" s="192">
        <v>176.5</v>
      </c>
      <c r="FE13" s="192">
        <v>185.3</v>
      </c>
      <c r="FF13" s="192">
        <v>184.8</v>
      </c>
      <c r="FG13" s="192">
        <v>181.9</v>
      </c>
      <c r="FH13" s="192">
        <v>173.3</v>
      </c>
      <c r="FI13" s="192">
        <v>180.9</v>
      </c>
      <c r="FJ13" s="192">
        <v>180.5</v>
      </c>
      <c r="FK13" s="192">
        <v>174</v>
      </c>
      <c r="FL13" s="192">
        <v>172.8</v>
      </c>
      <c r="FM13" s="192">
        <v>172.6</v>
      </c>
      <c r="FN13" s="192">
        <v>178</v>
      </c>
      <c r="FO13" s="192">
        <v>178.9</v>
      </c>
      <c r="FP13" s="192">
        <v>180</v>
      </c>
      <c r="FQ13" s="192">
        <v>173.5</v>
      </c>
      <c r="FR13" s="192">
        <v>174.9</v>
      </c>
      <c r="FS13" s="192">
        <v>179.2</v>
      </c>
      <c r="FT13" s="192">
        <v>176.6</v>
      </c>
      <c r="FU13" s="192">
        <v>175.6</v>
      </c>
      <c r="FV13" s="192">
        <v>175.5</v>
      </c>
      <c r="FW13" s="192">
        <v>170.7</v>
      </c>
      <c r="FX13" s="192">
        <v>170.4</v>
      </c>
      <c r="FY13" s="192">
        <v>183.3</v>
      </c>
      <c r="FZ13" s="192">
        <v>188.8</v>
      </c>
      <c r="GA13" s="192">
        <v>192.8</v>
      </c>
      <c r="GB13" s="192">
        <v>189.5</v>
      </c>
      <c r="GC13" s="192">
        <v>195.6</v>
      </c>
      <c r="GD13" s="192">
        <v>180.7</v>
      </c>
      <c r="GE13" s="192">
        <v>180.5</v>
      </c>
      <c r="GF13" s="137">
        <f t="shared" si="1"/>
        <v>181.75</v>
      </c>
      <c r="GG13" s="137">
        <f t="shared" si="0"/>
        <v>189.2</v>
      </c>
      <c r="GH13" s="142">
        <v>182.8</v>
      </c>
      <c r="GI13" s="192">
        <v>185.1</v>
      </c>
      <c r="GJ13" s="192">
        <v>219.3</v>
      </c>
      <c r="GK13" s="192">
        <v>198.8</v>
      </c>
      <c r="GL13" s="192">
        <v>215.8</v>
      </c>
      <c r="GM13" s="192">
        <v>201.5</v>
      </c>
      <c r="GN13" s="192">
        <v>204.5</v>
      </c>
      <c r="GO13" s="192">
        <v>206.9</v>
      </c>
      <c r="GP13" s="192">
        <v>213.6</v>
      </c>
      <c r="GQ13" s="192">
        <v>207.4</v>
      </c>
      <c r="GR13" s="192">
        <v>215.2</v>
      </c>
      <c r="GS13" s="192">
        <v>213.8</v>
      </c>
      <c r="GT13" s="192">
        <v>185</v>
      </c>
      <c r="GU13" s="192">
        <v>231.4</v>
      </c>
      <c r="GV13" s="192">
        <v>232.3</v>
      </c>
      <c r="GW13" s="192">
        <v>227.8</v>
      </c>
      <c r="GX13" s="192">
        <v>225</v>
      </c>
      <c r="GY13" s="192">
        <v>221.8</v>
      </c>
      <c r="GZ13" s="192">
        <v>227.7</v>
      </c>
      <c r="HA13" s="192">
        <v>222.9</v>
      </c>
      <c r="HB13" s="192">
        <v>231.4</v>
      </c>
      <c r="HC13" s="192">
        <v>221.5</v>
      </c>
      <c r="HD13" s="192">
        <v>207.7</v>
      </c>
      <c r="HE13" s="140"/>
      <c r="HF13" s="141"/>
      <c r="HG13" s="141"/>
      <c r="HH13" s="141"/>
      <c r="HI13" s="141"/>
      <c r="HJ13" s="141"/>
      <c r="HK13" s="141"/>
      <c r="HL13" s="141"/>
      <c r="HM13" s="141"/>
      <c r="HN13" s="141"/>
      <c r="HO13" s="141"/>
      <c r="HP13" s="141"/>
      <c r="HQ13" s="141"/>
      <c r="HR13" s="141"/>
      <c r="HS13" s="141"/>
      <c r="HT13" s="141"/>
      <c r="HU13" s="141"/>
      <c r="HV13" s="141"/>
      <c r="HW13" s="141"/>
      <c r="HX13" s="141"/>
      <c r="HY13" s="141"/>
      <c r="HZ13" s="141"/>
      <c r="IA13" s="141"/>
      <c r="IB13" s="141"/>
      <c r="IC13" s="141"/>
      <c r="ID13" s="141"/>
      <c r="IE13" s="141"/>
      <c r="IF13" s="141"/>
      <c r="IG13" s="141"/>
      <c r="IH13" s="141"/>
      <c r="II13" s="141"/>
      <c r="IJ13" s="141"/>
      <c r="IK13" s="141"/>
      <c r="IL13" s="141"/>
      <c r="IM13" s="141"/>
      <c r="IN13" s="141"/>
      <c r="IO13" s="141"/>
      <c r="IP13" s="141"/>
      <c r="IQ13" s="141"/>
      <c r="IR13" s="141"/>
      <c r="IS13" s="141"/>
      <c r="IT13" s="141"/>
      <c r="IU13" s="141"/>
      <c r="IV13" s="141"/>
      <c r="IW13" s="141"/>
      <c r="IX13" s="141"/>
      <c r="IY13" s="141"/>
      <c r="IZ13" s="141"/>
      <c r="JA13" s="141"/>
      <c r="JB13" s="141"/>
      <c r="JC13" s="141"/>
      <c r="JD13" s="141"/>
      <c r="JE13" s="141"/>
      <c r="JF13" s="141"/>
      <c r="JG13" s="141"/>
      <c r="JH13" s="141"/>
      <c r="JI13" s="141"/>
      <c r="JJ13" s="141"/>
      <c r="JK13" s="141"/>
      <c r="JL13" s="141"/>
      <c r="JM13" s="141"/>
      <c r="JN13" s="141"/>
      <c r="JO13" s="141"/>
      <c r="JP13" s="141"/>
      <c r="JQ13" s="141"/>
      <c r="JR13" s="141"/>
      <c r="JS13" s="141"/>
      <c r="JT13" s="141"/>
      <c r="JU13" s="141"/>
      <c r="JV13" s="141"/>
      <c r="JW13" s="141"/>
      <c r="JX13" s="141"/>
      <c r="JY13" s="141"/>
      <c r="JZ13" s="141"/>
      <c r="KA13" s="141"/>
      <c r="KB13" s="141"/>
      <c r="KC13" s="141"/>
      <c r="KD13" s="141"/>
      <c r="KE13" s="141"/>
      <c r="KF13" s="141"/>
      <c r="KG13" s="141"/>
      <c r="KH13" s="141"/>
      <c r="KI13" s="141"/>
      <c r="KJ13" s="141"/>
      <c r="KK13" s="141"/>
      <c r="KL13" s="141"/>
      <c r="KM13" s="141"/>
      <c r="KN13" s="141"/>
      <c r="KO13" s="141"/>
      <c r="KP13" s="141"/>
      <c r="KQ13" s="141"/>
      <c r="KR13" s="141"/>
      <c r="KS13" s="141"/>
      <c r="KT13" s="141"/>
      <c r="KU13" s="141"/>
      <c r="KV13" s="141"/>
      <c r="KW13" s="141"/>
      <c r="KX13" s="141"/>
      <c r="KY13" s="141"/>
      <c r="KZ13" s="141"/>
      <c r="LA13" s="141"/>
      <c r="LB13" s="141"/>
      <c r="LC13" s="141"/>
      <c r="LD13" s="141"/>
      <c r="LE13" s="141"/>
      <c r="LF13" s="141"/>
      <c r="LG13" s="141"/>
      <c r="LH13" s="141"/>
      <c r="LI13" s="141"/>
      <c r="LJ13" s="141"/>
      <c r="LK13" s="141"/>
      <c r="LL13" s="141"/>
      <c r="LM13" s="141"/>
      <c r="LN13" s="141"/>
      <c r="LO13" s="141"/>
      <c r="LP13" s="141"/>
      <c r="LQ13" s="141"/>
      <c r="LR13" s="141"/>
      <c r="LS13" s="141"/>
      <c r="LT13" s="141"/>
      <c r="LU13" s="141"/>
      <c r="LV13" s="141"/>
      <c r="LW13" s="141"/>
      <c r="LX13" s="141"/>
      <c r="LY13" s="141"/>
      <c r="LZ13" s="141"/>
      <c r="MA13" s="141"/>
      <c r="MB13" s="141"/>
      <c r="MC13" s="141"/>
      <c r="MD13" s="141"/>
      <c r="ME13" s="141"/>
      <c r="MF13" s="141"/>
      <c r="MG13" s="141"/>
      <c r="MH13" s="141"/>
      <c r="MI13" s="141"/>
      <c r="MJ13" s="141"/>
      <c r="MK13" s="141"/>
      <c r="ML13" s="141"/>
      <c r="MM13" s="141"/>
      <c r="MN13" s="141"/>
      <c r="MO13" s="141"/>
      <c r="MP13" s="141"/>
      <c r="MQ13" s="141"/>
      <c r="MR13" s="141"/>
      <c r="MS13" s="141"/>
      <c r="MT13" s="141"/>
      <c r="MU13" s="141"/>
      <c r="MV13" s="141"/>
      <c r="MW13" s="141"/>
      <c r="MX13" s="141"/>
      <c r="MY13" s="141"/>
      <c r="MZ13" s="141"/>
      <c r="NA13" s="141"/>
      <c r="NB13" s="141"/>
      <c r="NC13" s="141"/>
      <c r="ND13" s="141"/>
      <c r="NE13" s="141"/>
      <c r="NF13" s="141"/>
      <c r="NG13" s="141"/>
      <c r="NH13" s="141"/>
      <c r="NI13" s="141"/>
      <c r="NJ13" s="141"/>
      <c r="NK13" s="141"/>
      <c r="NL13" s="141"/>
      <c r="NM13" s="141"/>
      <c r="NN13" s="141"/>
      <c r="NO13" s="141"/>
      <c r="NP13" s="141"/>
      <c r="NQ13" s="141"/>
      <c r="NR13" s="141"/>
      <c r="NS13" s="141"/>
      <c r="NT13" s="141"/>
      <c r="NU13" s="141"/>
      <c r="NV13" s="141"/>
      <c r="NW13" s="141"/>
      <c r="NX13" s="141"/>
      <c r="NY13" s="141"/>
      <c r="NZ13" s="141"/>
      <c r="OA13" s="141"/>
      <c r="OB13" s="141"/>
      <c r="OC13" s="141"/>
      <c r="OD13" s="141"/>
      <c r="OE13" s="141"/>
      <c r="OF13" s="141"/>
      <c r="OG13" s="141"/>
      <c r="OH13" s="141"/>
      <c r="OI13" s="141"/>
      <c r="OJ13" s="141"/>
      <c r="OK13" s="141"/>
      <c r="OL13" s="141"/>
      <c r="OM13" s="141"/>
      <c r="ON13" s="141"/>
      <c r="OO13" s="141"/>
      <c r="OP13" s="141"/>
      <c r="OQ13" s="141"/>
      <c r="OR13" s="141"/>
      <c r="OS13" s="141"/>
      <c r="OT13" s="141"/>
      <c r="OU13" s="141"/>
      <c r="OV13" s="141"/>
      <c r="OW13" s="141"/>
      <c r="OX13" s="141"/>
      <c r="OY13" s="141"/>
      <c r="OZ13" s="141"/>
      <c r="PA13" s="141"/>
      <c r="PB13" s="141"/>
      <c r="PC13" s="141"/>
      <c r="PD13" s="141"/>
      <c r="PE13" s="141"/>
      <c r="PF13" s="141"/>
      <c r="PG13" s="141"/>
      <c r="PH13" s="141"/>
      <c r="PI13" s="141"/>
      <c r="PJ13" s="141"/>
      <c r="PK13" s="141"/>
      <c r="PL13" s="141"/>
      <c r="PM13" s="141"/>
      <c r="PN13" s="141"/>
      <c r="PO13" s="141"/>
      <c r="PP13" s="141"/>
      <c r="PQ13" s="141"/>
      <c r="PR13" s="141"/>
      <c r="PS13" s="141"/>
      <c r="PT13" s="141"/>
      <c r="PU13" s="141"/>
      <c r="PV13" s="141"/>
      <c r="PW13" s="141"/>
      <c r="PX13" s="141"/>
      <c r="PY13" s="141"/>
      <c r="PZ13" s="141"/>
      <c r="QA13" s="141"/>
      <c r="QB13" s="141"/>
      <c r="QC13" s="141"/>
      <c r="QD13" s="141"/>
      <c r="QE13" s="141"/>
      <c r="QF13" s="141"/>
      <c r="QG13" s="141"/>
      <c r="QH13" s="141"/>
      <c r="QI13" s="141"/>
      <c r="QJ13" s="141"/>
      <c r="QK13" s="141"/>
      <c r="QL13" s="141"/>
      <c r="QM13" s="141"/>
      <c r="QN13" s="141"/>
      <c r="QO13" s="141"/>
      <c r="QP13" s="141"/>
      <c r="QQ13" s="141"/>
      <c r="QR13" s="141"/>
      <c r="QS13" s="141"/>
      <c r="QT13" s="141"/>
      <c r="QU13" s="141"/>
      <c r="QV13" s="141"/>
      <c r="QW13" s="141"/>
      <c r="QX13" s="141"/>
      <c r="QY13" s="141"/>
      <c r="QZ13" s="141"/>
      <c r="RA13" s="141"/>
      <c r="RB13" s="141"/>
      <c r="RC13" s="141"/>
      <c r="RD13" s="141"/>
      <c r="RE13" s="141"/>
      <c r="RF13" s="141"/>
      <c r="RG13" s="141"/>
      <c r="RH13" s="141"/>
      <c r="RI13" s="141"/>
      <c r="RJ13" s="141"/>
      <c r="RK13" s="141"/>
      <c r="RL13" s="141"/>
      <c r="RM13" s="141"/>
      <c r="RN13" s="141"/>
      <c r="RO13" s="141"/>
      <c r="RP13" s="141"/>
      <c r="RQ13" s="141"/>
      <c r="RR13" s="141"/>
      <c r="RS13" s="141"/>
      <c r="RT13" s="141"/>
    </row>
    <row r="14" spans="1:488" s="34" customFormat="1" ht="21.9" customHeight="1" x14ac:dyDescent="0.25">
      <c r="A14" s="138">
        <v>42370</v>
      </c>
      <c r="B14" s="142">
        <v>185.6</v>
      </c>
      <c r="C14" s="142">
        <v>184.2</v>
      </c>
      <c r="D14" s="142">
        <v>184.1</v>
      </c>
      <c r="E14" s="142">
        <v>183.5</v>
      </c>
      <c r="F14" s="142">
        <v>186.3</v>
      </c>
      <c r="G14" s="142">
        <v>246.3</v>
      </c>
      <c r="H14" s="142">
        <v>181.7</v>
      </c>
      <c r="I14" s="142">
        <v>178.1</v>
      </c>
      <c r="J14" s="142">
        <v>169.8</v>
      </c>
      <c r="K14" s="142">
        <v>174.6</v>
      </c>
      <c r="L14" s="142">
        <v>223.6</v>
      </c>
      <c r="M14" s="142">
        <v>221.3</v>
      </c>
      <c r="N14" s="142">
        <v>224.3</v>
      </c>
      <c r="O14" s="142">
        <v>226.2</v>
      </c>
      <c r="P14" s="142">
        <v>222.5</v>
      </c>
      <c r="Q14" s="142">
        <v>223.3</v>
      </c>
      <c r="R14" s="142">
        <v>227.3</v>
      </c>
      <c r="S14" s="142">
        <v>218.3</v>
      </c>
      <c r="T14" s="142">
        <v>256.60000000000002</v>
      </c>
      <c r="U14" s="142">
        <v>221.9</v>
      </c>
      <c r="V14" s="142">
        <v>227.9</v>
      </c>
      <c r="W14" s="142">
        <v>236</v>
      </c>
      <c r="X14" s="142">
        <v>189.4</v>
      </c>
      <c r="Y14" s="142">
        <v>191</v>
      </c>
      <c r="Z14" s="142">
        <v>186.2</v>
      </c>
      <c r="AA14" s="142">
        <v>226.4</v>
      </c>
      <c r="AB14" s="142">
        <v>225.6</v>
      </c>
      <c r="AC14" s="142">
        <v>226.1</v>
      </c>
      <c r="AD14" s="142">
        <v>225</v>
      </c>
      <c r="AE14" s="142">
        <v>226.9</v>
      </c>
      <c r="AF14" s="142">
        <v>232.7</v>
      </c>
      <c r="AG14" s="142">
        <v>233.3</v>
      </c>
      <c r="AH14" s="142">
        <v>225.7</v>
      </c>
      <c r="AI14" s="142">
        <v>215.7</v>
      </c>
      <c r="AJ14" s="142">
        <v>201.3</v>
      </c>
      <c r="AK14" s="142">
        <v>177.7</v>
      </c>
      <c r="AL14" s="142">
        <v>176.3</v>
      </c>
      <c r="AM14" s="142">
        <v>179.1</v>
      </c>
      <c r="AN14" s="142">
        <v>180.4</v>
      </c>
      <c r="AO14" s="142">
        <v>173.4</v>
      </c>
      <c r="AP14" s="142">
        <v>180.6</v>
      </c>
      <c r="AQ14" s="142">
        <v>176.3</v>
      </c>
      <c r="AR14" s="142">
        <v>185</v>
      </c>
      <c r="AS14" s="142">
        <v>173.6</v>
      </c>
      <c r="AT14" s="142">
        <v>172.4</v>
      </c>
      <c r="AU14" s="142">
        <v>175.1</v>
      </c>
      <c r="AV14" s="142">
        <v>251.7</v>
      </c>
      <c r="AW14" s="142">
        <v>191.1</v>
      </c>
      <c r="AX14" s="142">
        <v>190.2</v>
      </c>
      <c r="AY14" s="142">
        <v>244.9</v>
      </c>
      <c r="AZ14" s="142">
        <v>212.9</v>
      </c>
      <c r="BA14" s="142">
        <v>244.3</v>
      </c>
      <c r="BB14" s="142">
        <v>217.5</v>
      </c>
      <c r="BC14" s="142">
        <v>229.6</v>
      </c>
      <c r="BD14" s="142">
        <v>215.1</v>
      </c>
      <c r="BE14" s="142">
        <v>190.5</v>
      </c>
      <c r="BF14" s="142">
        <v>192.3</v>
      </c>
      <c r="BG14" s="142">
        <v>184.4</v>
      </c>
      <c r="BH14" s="142">
        <v>216.8</v>
      </c>
      <c r="BI14" s="142">
        <v>192.5</v>
      </c>
      <c r="BJ14" s="142">
        <v>191</v>
      </c>
      <c r="BK14" s="142">
        <v>190.7</v>
      </c>
      <c r="BL14" s="142">
        <v>192.8</v>
      </c>
      <c r="BM14" s="142">
        <v>191.4</v>
      </c>
      <c r="BN14" s="142">
        <v>199.9</v>
      </c>
      <c r="BO14" s="142">
        <v>190</v>
      </c>
      <c r="BP14" s="142">
        <v>184</v>
      </c>
      <c r="BQ14" s="142">
        <v>181</v>
      </c>
      <c r="BR14" s="142">
        <v>181</v>
      </c>
      <c r="BS14" s="142">
        <v>191</v>
      </c>
      <c r="BT14" s="142">
        <v>186</v>
      </c>
      <c r="BU14" s="142">
        <v>188.1</v>
      </c>
      <c r="BV14" s="142">
        <v>180.1</v>
      </c>
      <c r="BW14" s="142">
        <v>176.7</v>
      </c>
      <c r="BX14" s="142">
        <v>180</v>
      </c>
      <c r="BY14" s="142">
        <v>173.2</v>
      </c>
      <c r="BZ14" s="142">
        <v>197.2</v>
      </c>
      <c r="CA14" s="142">
        <v>200</v>
      </c>
      <c r="CB14" s="142">
        <v>193.8</v>
      </c>
      <c r="CC14" s="142">
        <v>245</v>
      </c>
      <c r="CD14" s="142">
        <v>230.5</v>
      </c>
      <c r="CE14" s="142">
        <v>229</v>
      </c>
      <c r="CF14" s="142">
        <v>236.9</v>
      </c>
      <c r="CG14" s="142">
        <v>235.5</v>
      </c>
      <c r="CH14" s="142">
        <v>228.2</v>
      </c>
      <c r="CI14" s="142">
        <v>216.1</v>
      </c>
      <c r="CJ14" s="142">
        <v>218.3</v>
      </c>
      <c r="CK14" s="142">
        <v>230.1</v>
      </c>
      <c r="CL14" s="142">
        <v>211.3</v>
      </c>
      <c r="CM14" s="142">
        <v>212.5</v>
      </c>
      <c r="CN14" s="142">
        <v>212.8</v>
      </c>
      <c r="CO14" s="142">
        <v>200.2</v>
      </c>
      <c r="CP14" s="142">
        <v>191</v>
      </c>
      <c r="CQ14" s="142">
        <v>189.7</v>
      </c>
      <c r="CR14" s="142">
        <v>200.9</v>
      </c>
      <c r="CS14" s="142" t="s">
        <v>1324</v>
      </c>
      <c r="CT14" s="142">
        <v>217.6</v>
      </c>
      <c r="CU14" s="142">
        <v>227.2</v>
      </c>
      <c r="CV14" s="142">
        <v>212.4</v>
      </c>
      <c r="CW14" s="142">
        <v>173.3</v>
      </c>
      <c r="CX14" s="142">
        <v>177.7</v>
      </c>
      <c r="CY14" s="142">
        <v>213.2</v>
      </c>
      <c r="CZ14" s="142">
        <v>205.5</v>
      </c>
      <c r="DA14" s="142">
        <v>212.1</v>
      </c>
      <c r="DB14" s="142">
        <v>194.6</v>
      </c>
      <c r="DC14" s="142">
        <v>191.8</v>
      </c>
      <c r="DD14" s="142">
        <v>191.1</v>
      </c>
      <c r="DE14" s="142">
        <v>186.8</v>
      </c>
      <c r="DF14" s="142">
        <v>187.6</v>
      </c>
      <c r="DG14" s="142">
        <v>221.1</v>
      </c>
      <c r="DH14" s="142">
        <v>198.8</v>
      </c>
      <c r="DI14" s="142">
        <v>200.9</v>
      </c>
      <c r="DJ14" s="142">
        <v>200.5</v>
      </c>
      <c r="DK14" s="142">
        <v>228.8</v>
      </c>
      <c r="DL14" s="142">
        <v>229.6</v>
      </c>
      <c r="DM14" s="142">
        <v>232.9</v>
      </c>
      <c r="DN14" s="142">
        <v>231.3</v>
      </c>
      <c r="DO14" s="142">
        <v>229.3</v>
      </c>
      <c r="DP14" s="142">
        <v>181.6</v>
      </c>
      <c r="DQ14" s="142">
        <v>209.6</v>
      </c>
      <c r="DR14" s="142">
        <v>202.6</v>
      </c>
      <c r="DS14" s="142">
        <v>213.7</v>
      </c>
      <c r="DT14" s="142">
        <v>270.5</v>
      </c>
      <c r="DU14" s="142">
        <v>208.4</v>
      </c>
      <c r="DV14" s="142">
        <v>209.8</v>
      </c>
      <c r="DW14" s="142">
        <v>203.6</v>
      </c>
      <c r="DX14" s="142">
        <v>200.8</v>
      </c>
      <c r="DY14" s="142">
        <v>247.9</v>
      </c>
      <c r="DZ14" s="142">
        <v>180.6</v>
      </c>
      <c r="EA14" s="142">
        <v>182</v>
      </c>
      <c r="EB14" s="142">
        <v>179.8</v>
      </c>
      <c r="EC14" s="142">
        <v>174.6</v>
      </c>
      <c r="ED14" s="142">
        <v>179.6</v>
      </c>
      <c r="EE14" s="142">
        <v>185.5</v>
      </c>
      <c r="EF14" s="142">
        <v>202.4</v>
      </c>
      <c r="EG14" s="142">
        <v>195</v>
      </c>
      <c r="EH14" s="142">
        <v>190.1</v>
      </c>
      <c r="EI14" s="142">
        <v>205.9</v>
      </c>
      <c r="EJ14" s="142">
        <v>195.2</v>
      </c>
      <c r="EK14" s="142">
        <v>189.3</v>
      </c>
      <c r="EL14" s="142">
        <v>199.9</v>
      </c>
      <c r="EM14" s="142">
        <v>190.6</v>
      </c>
      <c r="EN14" s="142">
        <v>206.1</v>
      </c>
      <c r="EO14" s="142">
        <v>197.9</v>
      </c>
      <c r="EP14" s="142">
        <v>177.7</v>
      </c>
      <c r="EQ14" s="142">
        <v>180.1</v>
      </c>
      <c r="ER14" s="142">
        <v>172</v>
      </c>
      <c r="ES14" s="142">
        <v>209.1</v>
      </c>
      <c r="ET14" s="142">
        <v>209.2</v>
      </c>
      <c r="EU14" s="142">
        <v>214.8</v>
      </c>
      <c r="EV14" s="142">
        <v>199.7</v>
      </c>
      <c r="EW14" s="142">
        <v>202.4</v>
      </c>
      <c r="EX14" s="142">
        <v>238.2</v>
      </c>
      <c r="EY14" s="142">
        <v>212.2</v>
      </c>
      <c r="EZ14" s="142">
        <v>207.6</v>
      </c>
      <c r="FA14" s="142">
        <v>207</v>
      </c>
      <c r="FB14" s="142">
        <v>221.6</v>
      </c>
      <c r="FC14" s="142">
        <v>176.8</v>
      </c>
      <c r="FD14" s="142">
        <v>176.6</v>
      </c>
      <c r="FE14" s="142">
        <v>174.7</v>
      </c>
      <c r="FF14" s="142">
        <v>175.2</v>
      </c>
      <c r="FG14" s="142">
        <v>177.4</v>
      </c>
      <c r="FH14" s="142">
        <v>173.9</v>
      </c>
      <c r="FI14" s="142">
        <v>181.9</v>
      </c>
      <c r="FJ14" s="142">
        <v>181.8</v>
      </c>
      <c r="FK14" s="142">
        <v>173.7</v>
      </c>
      <c r="FL14" s="142">
        <v>171</v>
      </c>
      <c r="FM14" s="142">
        <v>173.3</v>
      </c>
      <c r="FN14" s="142">
        <v>178.3</v>
      </c>
      <c r="FO14" s="142">
        <v>175.5</v>
      </c>
      <c r="FP14" s="142">
        <v>177.9</v>
      </c>
      <c r="FQ14" s="142">
        <v>172.8</v>
      </c>
      <c r="FR14" s="142">
        <v>174.1</v>
      </c>
      <c r="FS14" s="142">
        <v>180.5</v>
      </c>
      <c r="FT14" s="142">
        <v>175.2</v>
      </c>
      <c r="FU14" s="142">
        <v>172.6</v>
      </c>
      <c r="FV14" s="142">
        <v>173.1</v>
      </c>
      <c r="FW14" s="142">
        <v>170.3</v>
      </c>
      <c r="FX14" s="142">
        <v>170.1</v>
      </c>
      <c r="FY14" s="142">
        <v>179.4</v>
      </c>
      <c r="FZ14" s="142">
        <v>184.7</v>
      </c>
      <c r="GA14" s="142">
        <v>193.6</v>
      </c>
      <c r="GB14" s="142">
        <v>190.2</v>
      </c>
      <c r="GC14" s="142">
        <v>195.6</v>
      </c>
      <c r="GD14" s="142">
        <v>178.3</v>
      </c>
      <c r="GE14" s="142">
        <v>178.2</v>
      </c>
      <c r="GF14" s="137">
        <f t="shared" si="1"/>
        <v>178.60000000000002</v>
      </c>
      <c r="GG14" s="137">
        <f t="shared" si="0"/>
        <v>187.25</v>
      </c>
      <c r="GH14" s="142">
        <v>178.9</v>
      </c>
      <c r="GI14" s="142">
        <v>178</v>
      </c>
      <c r="GJ14" s="142">
        <v>213.4</v>
      </c>
      <c r="GK14" s="142">
        <v>195.1</v>
      </c>
      <c r="GL14" s="142">
        <v>209.7</v>
      </c>
      <c r="GM14" s="142">
        <v>204.2</v>
      </c>
      <c r="GN14" s="142">
        <v>206.5</v>
      </c>
      <c r="GO14" s="142">
        <v>207.4</v>
      </c>
      <c r="GP14" s="142">
        <v>212.8</v>
      </c>
      <c r="GQ14" s="142">
        <v>207.4</v>
      </c>
      <c r="GR14" s="142">
        <v>214.4</v>
      </c>
      <c r="GS14" s="142">
        <v>212.4</v>
      </c>
      <c r="GT14" s="142">
        <v>178.6</v>
      </c>
      <c r="GU14" s="142">
        <v>229.1</v>
      </c>
      <c r="GV14" s="142">
        <v>229.4</v>
      </c>
      <c r="GW14" s="142">
        <v>221.7</v>
      </c>
      <c r="GX14" s="142">
        <v>221.3</v>
      </c>
      <c r="GY14" s="142">
        <v>218.5</v>
      </c>
      <c r="GZ14" s="142">
        <v>223.4</v>
      </c>
      <c r="HA14" s="142">
        <v>218.9</v>
      </c>
      <c r="HB14" s="142">
        <v>228.6</v>
      </c>
      <c r="HC14" s="142">
        <v>219.3</v>
      </c>
      <c r="HD14" s="142">
        <v>205.3</v>
      </c>
    </row>
    <row r="15" spans="1:488" s="143" customFormat="1" ht="21.9" customHeight="1" x14ac:dyDescent="0.25">
      <c r="A15" s="142">
        <v>2015</v>
      </c>
      <c r="B15" s="142">
        <v>184.8</v>
      </c>
      <c r="C15" s="142">
        <v>182.1</v>
      </c>
      <c r="D15" s="142">
        <v>185.4</v>
      </c>
      <c r="E15" s="142">
        <v>182.7</v>
      </c>
      <c r="F15" s="142">
        <v>184.5</v>
      </c>
      <c r="G15" s="142">
        <v>244.7</v>
      </c>
      <c r="H15" s="139">
        <v>181</v>
      </c>
      <c r="I15" s="142">
        <v>177.9</v>
      </c>
      <c r="J15" s="142">
        <v>167.6</v>
      </c>
      <c r="K15" s="142">
        <v>171.1</v>
      </c>
      <c r="L15" s="142">
        <v>217.3</v>
      </c>
      <c r="M15" s="142">
        <v>214.6</v>
      </c>
      <c r="N15" s="142">
        <v>218.8</v>
      </c>
      <c r="O15" s="142">
        <v>218.5</v>
      </c>
      <c r="P15" s="142">
        <v>215.7</v>
      </c>
      <c r="Q15" s="142">
        <v>217.1</v>
      </c>
      <c r="R15" s="139">
        <v>221</v>
      </c>
      <c r="S15" s="142">
        <v>213.1</v>
      </c>
      <c r="T15" s="142">
        <v>250.2</v>
      </c>
      <c r="U15" s="142">
        <v>215.7</v>
      </c>
      <c r="V15" s="142">
        <v>222.8</v>
      </c>
      <c r="W15" s="142">
        <v>230.2</v>
      </c>
      <c r="X15" s="142">
        <v>185.1</v>
      </c>
      <c r="Y15" s="142">
        <v>186.6</v>
      </c>
      <c r="Z15" s="142">
        <v>183.5</v>
      </c>
      <c r="AA15" s="142">
        <v>224.1</v>
      </c>
      <c r="AB15" s="142">
        <v>223.3</v>
      </c>
      <c r="AC15" s="142">
        <v>224.2</v>
      </c>
      <c r="AD15" s="142">
        <v>222.8</v>
      </c>
      <c r="AE15" s="142">
        <v>225</v>
      </c>
      <c r="AF15" s="142">
        <v>230.2</v>
      </c>
      <c r="AG15" s="142">
        <v>230.3</v>
      </c>
      <c r="AH15" s="245">
        <v>223.8</v>
      </c>
      <c r="AI15" s="142">
        <v>211.7</v>
      </c>
      <c r="AJ15" s="142">
        <v>197.3</v>
      </c>
      <c r="AK15" s="142">
        <v>176.1</v>
      </c>
      <c r="AL15" s="142">
        <v>174.2</v>
      </c>
      <c r="AM15" s="142">
        <v>178.1</v>
      </c>
      <c r="AN15" s="142">
        <v>178.3</v>
      </c>
      <c r="AO15" s="142">
        <v>172.5</v>
      </c>
      <c r="AP15" s="142">
        <v>178.9</v>
      </c>
      <c r="AQ15" s="142">
        <v>168.6</v>
      </c>
      <c r="AR15" s="142">
        <v>178.3</v>
      </c>
      <c r="AS15" s="142">
        <v>171.3</v>
      </c>
      <c r="AT15" s="139">
        <v>170</v>
      </c>
      <c r="AU15" s="142">
        <v>170.5</v>
      </c>
      <c r="AV15" s="142">
        <v>250.5</v>
      </c>
      <c r="AW15" s="142">
        <v>185.4</v>
      </c>
      <c r="AX15" s="142">
        <v>185.3</v>
      </c>
      <c r="AY15" s="142">
        <v>238.9</v>
      </c>
      <c r="AZ15" s="139">
        <v>209</v>
      </c>
      <c r="BA15" s="142">
        <v>238.7</v>
      </c>
      <c r="BB15" s="142">
        <v>213.7</v>
      </c>
      <c r="BC15" s="142">
        <v>225.3</v>
      </c>
      <c r="BD15" s="142">
        <v>210.5</v>
      </c>
      <c r="BE15" s="142">
        <v>186.4</v>
      </c>
      <c r="BF15" s="142">
        <v>190.1</v>
      </c>
      <c r="BG15" s="139">
        <v>183</v>
      </c>
      <c r="BH15" s="142">
        <v>212.4</v>
      </c>
      <c r="BI15" s="142">
        <v>189.6</v>
      </c>
      <c r="BJ15" s="139">
        <v>186</v>
      </c>
      <c r="BK15" s="142">
        <v>188.6</v>
      </c>
      <c r="BL15" s="142">
        <v>190.6</v>
      </c>
      <c r="BM15" s="142">
        <v>188.8</v>
      </c>
      <c r="BN15" s="142">
        <v>196.9</v>
      </c>
      <c r="BO15" s="139">
        <v>189</v>
      </c>
      <c r="BP15" s="142">
        <v>179.1</v>
      </c>
      <c r="BQ15" s="142">
        <v>177.8</v>
      </c>
      <c r="BR15" s="142">
        <v>175.7</v>
      </c>
      <c r="BS15" s="142">
        <v>175.1</v>
      </c>
      <c r="BT15" s="142">
        <v>184.4</v>
      </c>
      <c r="BU15" s="142">
        <v>185.9</v>
      </c>
      <c r="BV15" s="142">
        <v>176.6</v>
      </c>
      <c r="BW15" s="142">
        <v>175.4</v>
      </c>
      <c r="BX15" s="142">
        <v>177.6</v>
      </c>
      <c r="BY15" s="142">
        <v>170.9</v>
      </c>
      <c r="BZ15" s="142">
        <v>193.7</v>
      </c>
      <c r="CA15" s="142">
        <v>196.9</v>
      </c>
      <c r="CB15" s="142">
        <v>189.2</v>
      </c>
      <c r="CC15" s="142">
        <v>240.7</v>
      </c>
      <c r="CD15" s="142">
        <v>228.3</v>
      </c>
      <c r="CE15" s="142">
        <v>228.2</v>
      </c>
      <c r="CF15" s="142">
        <v>234.5</v>
      </c>
      <c r="CG15" s="142">
        <v>233.2</v>
      </c>
      <c r="CH15" s="142">
        <v>227.4</v>
      </c>
      <c r="CI15" s="142">
        <v>212.8</v>
      </c>
      <c r="CJ15" s="142">
        <v>214.6</v>
      </c>
      <c r="CK15" s="142">
        <v>226.8</v>
      </c>
      <c r="CL15" s="142">
        <v>209.8</v>
      </c>
      <c r="CM15" s="142">
        <v>211.5</v>
      </c>
      <c r="CN15" s="142">
        <v>211.8</v>
      </c>
      <c r="CO15" s="142">
        <v>198.9</v>
      </c>
      <c r="CP15" s="142">
        <v>191.2</v>
      </c>
      <c r="CQ15" s="142">
        <v>190.4</v>
      </c>
      <c r="CR15" s="142">
        <v>199.6</v>
      </c>
      <c r="CS15" s="142">
        <v>194.1</v>
      </c>
      <c r="CT15" s="142">
        <v>212.9</v>
      </c>
      <c r="CU15" s="139">
        <v>222</v>
      </c>
      <c r="CV15" s="142">
        <v>209.1</v>
      </c>
      <c r="CW15" s="142">
        <v>167.3</v>
      </c>
      <c r="CX15" s="142">
        <v>174.2</v>
      </c>
      <c r="CY15" s="142">
        <v>210</v>
      </c>
      <c r="CZ15" s="142">
        <v>202.3</v>
      </c>
      <c r="DA15" s="142">
        <v>210.1</v>
      </c>
      <c r="DB15" s="142">
        <v>191.8</v>
      </c>
      <c r="DC15" s="142">
        <v>188.1</v>
      </c>
      <c r="DD15" s="142">
        <v>188.4</v>
      </c>
      <c r="DE15" s="142">
        <v>183.7</v>
      </c>
      <c r="DF15" s="142">
        <v>184.7</v>
      </c>
      <c r="DG15" s="142">
        <v>215.5</v>
      </c>
      <c r="DH15" s="142">
        <v>194.9</v>
      </c>
      <c r="DI15" s="142">
        <v>198.7</v>
      </c>
      <c r="DJ15" s="142">
        <v>197.8</v>
      </c>
      <c r="DK15" s="142">
        <v>224.5</v>
      </c>
      <c r="DL15" s="142">
        <v>226.1</v>
      </c>
      <c r="DM15" s="142">
        <v>230.1</v>
      </c>
      <c r="DN15" s="142">
        <v>228.5</v>
      </c>
      <c r="DO15" s="142">
        <v>227.6</v>
      </c>
      <c r="DP15" s="142">
        <v>178.3</v>
      </c>
      <c r="DQ15" s="142">
        <v>208.1</v>
      </c>
      <c r="DR15" s="142">
        <v>202.4</v>
      </c>
      <c r="DS15" s="142">
        <v>209.6</v>
      </c>
      <c r="DT15" s="139">
        <v>268</v>
      </c>
      <c r="DU15" s="142">
        <v>203.5</v>
      </c>
      <c r="DV15" s="142">
        <v>207.4</v>
      </c>
      <c r="DW15" s="142">
        <v>200.9</v>
      </c>
      <c r="DX15" s="142">
        <v>198.1</v>
      </c>
      <c r="DY15" s="142">
        <v>243.4</v>
      </c>
      <c r="DZ15" s="142">
        <v>173.1</v>
      </c>
      <c r="EA15" s="142">
        <v>172.3</v>
      </c>
      <c r="EB15" s="142">
        <v>170.5</v>
      </c>
      <c r="EC15" s="142">
        <v>167.6</v>
      </c>
      <c r="ED15" s="142">
        <v>170.6</v>
      </c>
      <c r="EE15" s="139">
        <v>181</v>
      </c>
      <c r="EF15" s="139">
        <v>199.1</v>
      </c>
      <c r="EG15" s="142">
        <v>191.1</v>
      </c>
      <c r="EH15" s="142">
        <v>188.1</v>
      </c>
      <c r="EI15" s="142">
        <v>203.4</v>
      </c>
      <c r="EJ15" s="142">
        <v>192.4</v>
      </c>
      <c r="EK15" s="142">
        <v>187.9</v>
      </c>
      <c r="EL15" s="142">
        <v>196.7</v>
      </c>
      <c r="EM15" s="142">
        <v>188.1</v>
      </c>
      <c r="EN15" s="139">
        <v>201</v>
      </c>
      <c r="EO15" s="142">
        <v>193.3</v>
      </c>
      <c r="EP15" s="142">
        <v>175.1</v>
      </c>
      <c r="EQ15" s="142">
        <v>177.1</v>
      </c>
      <c r="ER15" s="139">
        <v>170</v>
      </c>
      <c r="ES15" s="142">
        <v>203.1</v>
      </c>
      <c r="ET15" s="142">
        <v>204.3</v>
      </c>
      <c r="EU15" s="142">
        <v>209.8</v>
      </c>
      <c r="EV15" s="142">
        <v>194.5</v>
      </c>
      <c r="EW15" s="142">
        <v>200.3</v>
      </c>
      <c r="EX15" s="142">
        <v>234.7</v>
      </c>
      <c r="EY15" s="142">
        <v>209.5</v>
      </c>
      <c r="EZ15" s="142">
        <v>204.2</v>
      </c>
      <c r="FA15" s="142">
        <v>201.7</v>
      </c>
      <c r="FB15" s="142">
        <v>219.9</v>
      </c>
      <c r="FC15" s="245">
        <v>171.3</v>
      </c>
      <c r="FD15" s="142">
        <v>171.9</v>
      </c>
      <c r="FE15" s="142">
        <v>167.7</v>
      </c>
      <c r="FF15" s="139">
        <v>168</v>
      </c>
      <c r="FG15" s="142">
        <v>174.3</v>
      </c>
      <c r="FH15" s="139">
        <v>171</v>
      </c>
      <c r="FI15" s="142">
        <v>177.5</v>
      </c>
      <c r="FJ15" s="142">
        <v>179.9</v>
      </c>
      <c r="FK15" s="142">
        <v>170.8</v>
      </c>
      <c r="FL15" s="142">
        <v>170.7</v>
      </c>
      <c r="FM15" s="142">
        <v>172.3</v>
      </c>
      <c r="FN15" s="139">
        <v>174</v>
      </c>
      <c r="FO15" s="142">
        <v>172.8</v>
      </c>
      <c r="FP15" s="142">
        <v>174.4</v>
      </c>
      <c r="FQ15" s="142">
        <v>168.8</v>
      </c>
      <c r="FR15" s="142">
        <v>172.5</v>
      </c>
      <c r="FS15" s="142">
        <v>176.4</v>
      </c>
      <c r="FT15" s="142">
        <v>173.3</v>
      </c>
      <c r="FU15" s="142">
        <v>171.5</v>
      </c>
      <c r="FV15" s="142">
        <v>171.8</v>
      </c>
      <c r="FW15" s="245">
        <v>167.3</v>
      </c>
      <c r="FX15" s="139">
        <v>169</v>
      </c>
      <c r="FY15" s="142">
        <v>177.1</v>
      </c>
      <c r="FZ15" s="142">
        <v>182.1</v>
      </c>
      <c r="GA15" s="142">
        <v>191.6</v>
      </c>
      <c r="GB15" s="142">
        <v>188.5</v>
      </c>
      <c r="GC15" s="142">
        <v>192.5</v>
      </c>
      <c r="GD15" s="142">
        <v>175.8</v>
      </c>
      <c r="GE15" s="142">
        <v>177.4</v>
      </c>
      <c r="GF15" s="137">
        <f t="shared" si="1"/>
        <v>176.5</v>
      </c>
      <c r="GG15" s="137">
        <f t="shared" si="0"/>
        <v>184.85</v>
      </c>
      <c r="GH15" s="142" t="s">
        <v>802</v>
      </c>
      <c r="GI15" s="142">
        <v>175.3</v>
      </c>
      <c r="GJ15" s="142">
        <v>209.9</v>
      </c>
      <c r="GK15" s="142">
        <v>193.1</v>
      </c>
      <c r="GL15" s="142">
        <v>207.2</v>
      </c>
      <c r="GM15" s="142">
        <v>199.9</v>
      </c>
      <c r="GN15" s="142">
        <v>201.3</v>
      </c>
      <c r="GO15" s="142">
        <v>200.8</v>
      </c>
      <c r="GP15" s="142">
        <v>205.4</v>
      </c>
      <c r="GQ15" s="139">
        <v>202</v>
      </c>
      <c r="GR15" s="142">
        <v>209.4</v>
      </c>
      <c r="GS15" s="142">
        <v>205.1</v>
      </c>
      <c r="GT15" s="142">
        <v>175.4</v>
      </c>
      <c r="GU15" s="142">
        <v>226.6</v>
      </c>
      <c r="GV15" s="142">
        <v>226.3</v>
      </c>
      <c r="GW15" s="142">
        <v>221.2</v>
      </c>
      <c r="GX15" s="139">
        <v>217</v>
      </c>
      <c r="GY15" s="142">
        <v>220.4</v>
      </c>
      <c r="GZ15" s="142">
        <v>220.4</v>
      </c>
      <c r="HA15" s="142">
        <v>220.4</v>
      </c>
      <c r="HB15" s="142">
        <v>225.9</v>
      </c>
      <c r="HC15" s="142">
        <v>217.1</v>
      </c>
      <c r="HD15" s="142">
        <v>204.1</v>
      </c>
    </row>
    <row r="16" spans="1:488" s="49" customFormat="1" ht="21.9" customHeight="1" x14ac:dyDescent="0.25">
      <c r="A16" s="370" t="s">
        <v>1325</v>
      </c>
      <c r="B16" s="371">
        <v>180.3</v>
      </c>
      <c r="C16" s="371">
        <v>175.8</v>
      </c>
      <c r="D16" s="371">
        <v>170.6</v>
      </c>
      <c r="E16" s="371">
        <v>163.1</v>
      </c>
      <c r="F16" s="371">
        <v>165.9</v>
      </c>
      <c r="G16" s="371" t="s">
        <v>803</v>
      </c>
      <c r="H16" s="371" t="s">
        <v>804</v>
      </c>
      <c r="I16" s="371" t="s">
        <v>805</v>
      </c>
      <c r="J16" s="371" t="s">
        <v>806</v>
      </c>
      <c r="K16" s="371" t="s">
        <v>807</v>
      </c>
      <c r="L16" s="371" t="s">
        <v>808</v>
      </c>
      <c r="M16" s="371" t="s">
        <v>809</v>
      </c>
      <c r="N16" s="371" t="s">
        <v>810</v>
      </c>
      <c r="O16" s="371" t="s">
        <v>811</v>
      </c>
      <c r="P16" s="371" t="s">
        <v>812</v>
      </c>
      <c r="Q16" s="371" t="s">
        <v>813</v>
      </c>
      <c r="R16" s="371" t="s">
        <v>814</v>
      </c>
      <c r="S16" s="371" t="s">
        <v>815</v>
      </c>
      <c r="T16" s="371" t="s">
        <v>816</v>
      </c>
      <c r="U16" s="371" t="s">
        <v>817</v>
      </c>
      <c r="V16" s="371" t="s">
        <v>818</v>
      </c>
      <c r="W16" s="371" t="s">
        <v>819</v>
      </c>
      <c r="X16" s="371" t="s">
        <v>820</v>
      </c>
      <c r="Y16" s="371" t="s">
        <v>821</v>
      </c>
      <c r="Z16" s="371" t="s">
        <v>822</v>
      </c>
      <c r="AA16" s="371" t="s">
        <v>823</v>
      </c>
      <c r="AB16" s="371" t="s">
        <v>824</v>
      </c>
      <c r="AC16" s="371" t="s">
        <v>825</v>
      </c>
      <c r="AD16" s="371" t="s">
        <v>826</v>
      </c>
      <c r="AE16" s="371" t="s">
        <v>827</v>
      </c>
      <c r="AF16" s="371" t="s">
        <v>828</v>
      </c>
      <c r="AG16" s="371" t="s">
        <v>829</v>
      </c>
      <c r="AH16" s="371" t="s">
        <v>830</v>
      </c>
      <c r="AI16" s="371" t="s">
        <v>831</v>
      </c>
      <c r="AJ16" s="371" t="s">
        <v>832</v>
      </c>
      <c r="AK16" s="371" t="s">
        <v>833</v>
      </c>
      <c r="AL16" s="371" t="s">
        <v>834</v>
      </c>
      <c r="AM16" s="371" t="s">
        <v>835</v>
      </c>
      <c r="AN16" s="371" t="s">
        <v>833</v>
      </c>
      <c r="AO16" s="371" t="s">
        <v>836</v>
      </c>
      <c r="AP16" s="371" t="s">
        <v>837</v>
      </c>
      <c r="AQ16" s="371" t="s">
        <v>838</v>
      </c>
      <c r="AR16" s="371" t="s">
        <v>839</v>
      </c>
      <c r="AS16" s="371" t="s">
        <v>840</v>
      </c>
      <c r="AT16" s="371" t="s">
        <v>841</v>
      </c>
      <c r="AU16" s="371" t="s">
        <v>842</v>
      </c>
      <c r="AV16" s="371" t="s">
        <v>843</v>
      </c>
      <c r="AW16" s="371" t="s">
        <v>844</v>
      </c>
      <c r="AX16" s="371" t="s">
        <v>845</v>
      </c>
      <c r="AY16" s="371" t="s">
        <v>846</v>
      </c>
      <c r="AZ16" s="371" t="s">
        <v>847</v>
      </c>
      <c r="BA16" s="371" t="s">
        <v>848</v>
      </c>
      <c r="BB16" s="371" t="s">
        <v>849</v>
      </c>
      <c r="BC16" s="371" t="s">
        <v>850</v>
      </c>
      <c r="BD16" s="371" t="s">
        <v>851</v>
      </c>
      <c r="BE16" s="371" t="s">
        <v>852</v>
      </c>
      <c r="BF16" s="371" t="s">
        <v>853</v>
      </c>
      <c r="BG16" s="371" t="s">
        <v>854</v>
      </c>
      <c r="BH16" s="371" t="s">
        <v>855</v>
      </c>
      <c r="BI16" s="371" t="s">
        <v>856</v>
      </c>
      <c r="BJ16" s="371" t="s">
        <v>857</v>
      </c>
      <c r="BK16" s="371" t="s">
        <v>858</v>
      </c>
      <c r="BL16" s="371" t="s">
        <v>859</v>
      </c>
      <c r="BM16" s="371" t="s">
        <v>860</v>
      </c>
      <c r="BN16" s="371" t="s">
        <v>861</v>
      </c>
      <c r="BO16" s="371" t="s">
        <v>862</v>
      </c>
      <c r="BP16" s="371" t="s">
        <v>863</v>
      </c>
      <c r="BQ16" s="371" t="s">
        <v>864</v>
      </c>
      <c r="BR16" s="371" t="s">
        <v>865</v>
      </c>
      <c r="BS16" s="371" t="s">
        <v>866</v>
      </c>
      <c r="BT16" s="371" t="s">
        <v>867</v>
      </c>
      <c r="BU16" s="371" t="s">
        <v>868</v>
      </c>
      <c r="BV16" s="371" t="s">
        <v>869</v>
      </c>
      <c r="BW16" s="371" t="s">
        <v>870</v>
      </c>
      <c r="BX16" s="371" t="s">
        <v>839</v>
      </c>
      <c r="BY16" s="371" t="s">
        <v>871</v>
      </c>
      <c r="BZ16" s="371" t="s">
        <v>872</v>
      </c>
      <c r="CA16" s="371" t="s">
        <v>873</v>
      </c>
      <c r="CB16" s="371" t="s">
        <v>874</v>
      </c>
      <c r="CC16" s="371" t="s">
        <v>875</v>
      </c>
      <c r="CD16" s="371" t="s">
        <v>876</v>
      </c>
      <c r="CE16" s="371" t="s">
        <v>877</v>
      </c>
      <c r="CF16" s="371" t="s">
        <v>878</v>
      </c>
      <c r="CG16" s="371" t="s">
        <v>879</v>
      </c>
      <c r="CH16" s="371" t="s">
        <v>880</v>
      </c>
      <c r="CI16" s="371" t="s">
        <v>881</v>
      </c>
      <c r="CJ16" s="371" t="s">
        <v>812</v>
      </c>
      <c r="CK16" s="371" t="s">
        <v>882</v>
      </c>
      <c r="CL16" s="371" t="s">
        <v>883</v>
      </c>
      <c r="CM16" s="371" t="s">
        <v>884</v>
      </c>
      <c r="CN16" s="371" t="s">
        <v>885</v>
      </c>
      <c r="CO16" s="371" t="s">
        <v>886</v>
      </c>
      <c r="CP16" s="371" t="s">
        <v>887</v>
      </c>
      <c r="CQ16" s="371" t="s">
        <v>856</v>
      </c>
      <c r="CR16" s="371" t="s">
        <v>888</v>
      </c>
      <c r="CS16" s="371" t="s">
        <v>889</v>
      </c>
      <c r="CT16" s="371" t="s">
        <v>890</v>
      </c>
      <c r="CU16" s="371" t="s">
        <v>891</v>
      </c>
      <c r="CV16" s="371" t="s">
        <v>892</v>
      </c>
      <c r="CW16" s="371" t="s">
        <v>893</v>
      </c>
      <c r="CX16" s="371" t="s">
        <v>894</v>
      </c>
      <c r="CY16" s="371" t="s">
        <v>895</v>
      </c>
      <c r="CZ16" s="371" t="s">
        <v>896</v>
      </c>
      <c r="DA16" s="371" t="s">
        <v>897</v>
      </c>
      <c r="DB16" s="371" t="s">
        <v>898</v>
      </c>
      <c r="DC16" s="371" t="s">
        <v>899</v>
      </c>
      <c r="DD16" s="371" t="s">
        <v>900</v>
      </c>
      <c r="DE16" s="371" t="s">
        <v>901</v>
      </c>
      <c r="DF16" s="371" t="s">
        <v>867</v>
      </c>
      <c r="DG16" s="371" t="s">
        <v>902</v>
      </c>
      <c r="DH16" s="371" t="s">
        <v>888</v>
      </c>
      <c r="DI16" s="371" t="s">
        <v>903</v>
      </c>
      <c r="DJ16" s="371" t="s">
        <v>904</v>
      </c>
      <c r="DK16" s="371" t="s">
        <v>905</v>
      </c>
      <c r="DL16" s="371" t="s">
        <v>906</v>
      </c>
      <c r="DM16" s="371" t="s">
        <v>907</v>
      </c>
      <c r="DN16" s="371" t="s">
        <v>908</v>
      </c>
      <c r="DO16" s="371" t="s">
        <v>906</v>
      </c>
      <c r="DP16" s="371" t="s">
        <v>909</v>
      </c>
      <c r="DQ16" s="371" t="s">
        <v>910</v>
      </c>
      <c r="DR16" s="371" t="s">
        <v>911</v>
      </c>
      <c r="DS16" s="371" t="s">
        <v>912</v>
      </c>
      <c r="DT16" s="371" t="s">
        <v>913</v>
      </c>
      <c r="DU16" s="371" t="s">
        <v>914</v>
      </c>
      <c r="DV16" s="371" t="s">
        <v>915</v>
      </c>
      <c r="DW16" s="371" t="s">
        <v>903</v>
      </c>
      <c r="DX16" s="371" t="s">
        <v>916</v>
      </c>
      <c r="DY16" s="371" t="s">
        <v>917</v>
      </c>
      <c r="DZ16" s="371" t="s">
        <v>918</v>
      </c>
      <c r="EA16" s="371" t="s">
        <v>919</v>
      </c>
      <c r="EB16" s="371" t="s">
        <v>920</v>
      </c>
      <c r="EC16" s="371" t="s">
        <v>921</v>
      </c>
      <c r="ED16" s="371" t="s">
        <v>922</v>
      </c>
      <c r="EE16" s="371" t="s">
        <v>923</v>
      </c>
      <c r="EF16" s="371" t="s">
        <v>924</v>
      </c>
      <c r="EG16" s="371" t="s">
        <v>925</v>
      </c>
      <c r="EH16" s="371" t="s">
        <v>853</v>
      </c>
      <c r="EI16" s="371" t="s">
        <v>926</v>
      </c>
      <c r="EJ16" s="371" t="s">
        <v>872</v>
      </c>
      <c r="EK16" s="371" t="s">
        <v>927</v>
      </c>
      <c r="EL16" s="371" t="s">
        <v>928</v>
      </c>
      <c r="EM16" s="371" t="s">
        <v>929</v>
      </c>
      <c r="EN16" s="371" t="s">
        <v>930</v>
      </c>
      <c r="EO16" s="371" t="s">
        <v>931</v>
      </c>
      <c r="EP16" s="371" t="s">
        <v>932</v>
      </c>
      <c r="EQ16" s="371" t="s">
        <v>870</v>
      </c>
      <c r="ER16" s="371" t="s">
        <v>933</v>
      </c>
      <c r="ES16" s="371" t="s">
        <v>934</v>
      </c>
      <c r="ET16" s="371" t="s">
        <v>935</v>
      </c>
      <c r="EU16" s="371" t="s">
        <v>936</v>
      </c>
      <c r="EV16" s="371" t="s">
        <v>937</v>
      </c>
      <c r="EW16" s="371" t="s">
        <v>938</v>
      </c>
      <c r="EX16" s="371" t="s">
        <v>939</v>
      </c>
      <c r="EY16" s="371" t="s">
        <v>940</v>
      </c>
      <c r="EZ16" s="371" t="s">
        <v>935</v>
      </c>
      <c r="FA16" s="371" t="s">
        <v>935</v>
      </c>
      <c r="FB16" s="371" t="s">
        <v>941</v>
      </c>
      <c r="FC16" s="372" t="s">
        <v>834</v>
      </c>
      <c r="FD16" s="371" t="s">
        <v>942</v>
      </c>
      <c r="FE16" s="371" t="s">
        <v>943</v>
      </c>
      <c r="FF16" s="371" t="s">
        <v>944</v>
      </c>
      <c r="FG16" s="371" t="s">
        <v>945</v>
      </c>
      <c r="FH16" s="371" t="s">
        <v>870</v>
      </c>
      <c r="FI16" s="371" t="s">
        <v>833</v>
      </c>
      <c r="FJ16" s="371" t="s">
        <v>946</v>
      </c>
      <c r="FK16" s="371" t="s">
        <v>947</v>
      </c>
      <c r="FL16" s="371" t="s">
        <v>842</v>
      </c>
      <c r="FM16" s="371" t="s">
        <v>948</v>
      </c>
      <c r="FN16" s="371" t="s">
        <v>919</v>
      </c>
      <c r="FO16" s="371" t="s">
        <v>949</v>
      </c>
      <c r="FP16" s="371" t="s">
        <v>950</v>
      </c>
      <c r="FQ16" s="371" t="s">
        <v>951</v>
      </c>
      <c r="FR16" s="371" t="s">
        <v>952</v>
      </c>
      <c r="FS16" s="371" t="s">
        <v>953</v>
      </c>
      <c r="FT16" s="371" t="s">
        <v>954</v>
      </c>
      <c r="FU16" s="371" t="s">
        <v>955</v>
      </c>
      <c r="FV16" s="371" t="s">
        <v>952</v>
      </c>
      <c r="FW16" s="371" t="s">
        <v>956</v>
      </c>
      <c r="FX16" s="371" t="s">
        <v>957</v>
      </c>
      <c r="FY16" s="371" t="s">
        <v>958</v>
      </c>
      <c r="FZ16" s="371" t="s">
        <v>923</v>
      </c>
      <c r="GA16" s="371" t="s">
        <v>959</v>
      </c>
      <c r="GB16" s="371" t="s">
        <v>960</v>
      </c>
      <c r="GC16" s="371">
        <v>190.5</v>
      </c>
      <c r="GD16" s="371">
        <v>174.4</v>
      </c>
      <c r="GE16" s="371">
        <v>175.7</v>
      </c>
      <c r="GF16" s="137">
        <f t="shared" si="1"/>
        <v>175.4</v>
      </c>
      <c r="GG16" s="137">
        <f t="shared" si="0"/>
        <v>183.45</v>
      </c>
      <c r="GH16" s="373">
        <v>176.4</v>
      </c>
      <c r="GI16" s="371">
        <v>173.5</v>
      </c>
      <c r="GJ16" s="371">
        <v>209.8</v>
      </c>
      <c r="GK16" s="371">
        <v>190.8</v>
      </c>
      <c r="GL16" s="371">
        <v>205.2</v>
      </c>
      <c r="GM16" s="370" t="s">
        <v>832</v>
      </c>
      <c r="GN16" s="371">
        <v>199.5</v>
      </c>
      <c r="GO16" s="371">
        <v>198.9</v>
      </c>
      <c r="GP16" s="371">
        <v>205.2</v>
      </c>
      <c r="GQ16" s="371">
        <v>202.4</v>
      </c>
      <c r="GR16" s="371">
        <v>210.2</v>
      </c>
      <c r="GS16" s="371">
        <v>205.3</v>
      </c>
      <c r="GT16" s="371">
        <v>173.6</v>
      </c>
      <c r="GU16" s="371">
        <v>228.2</v>
      </c>
      <c r="GV16" s="371">
        <v>229.1</v>
      </c>
      <c r="GW16" s="371">
        <v>222.1</v>
      </c>
      <c r="GX16" s="371">
        <v>218.9</v>
      </c>
      <c r="GY16" s="371">
        <v>219.8</v>
      </c>
      <c r="GZ16" s="371">
        <v>214.8</v>
      </c>
      <c r="HA16" s="371">
        <v>218.3</v>
      </c>
      <c r="HB16" s="371">
        <v>227.4</v>
      </c>
      <c r="HC16" s="371">
        <v>218.8</v>
      </c>
      <c r="HD16" s="371">
        <v>202.9</v>
      </c>
    </row>
    <row r="17" spans="1:212" s="49" customFormat="1" ht="21.9" customHeight="1" x14ac:dyDescent="0.25">
      <c r="A17" s="146">
        <v>2013</v>
      </c>
      <c r="B17" s="144">
        <v>173.3</v>
      </c>
      <c r="C17" s="144">
        <v>168.7</v>
      </c>
      <c r="D17" s="144">
        <v>165.7</v>
      </c>
      <c r="E17" s="144">
        <v>158.69999999999999</v>
      </c>
      <c r="F17" s="144">
        <v>161.6</v>
      </c>
      <c r="G17" s="144">
        <v>235.3</v>
      </c>
      <c r="H17" s="144">
        <v>174.1</v>
      </c>
      <c r="I17" s="144">
        <v>169.2</v>
      </c>
      <c r="J17" s="144">
        <v>161.19999999999999</v>
      </c>
      <c r="K17" s="144">
        <v>163.19999999999999</v>
      </c>
      <c r="L17" s="144">
        <v>207</v>
      </c>
      <c r="M17" s="144">
        <v>205.6</v>
      </c>
      <c r="N17" s="144">
        <v>210.3</v>
      </c>
      <c r="O17" s="144">
        <v>210.7</v>
      </c>
      <c r="P17" s="144">
        <v>207.8</v>
      </c>
      <c r="Q17" s="144">
        <v>207</v>
      </c>
      <c r="R17" s="144">
        <v>215</v>
      </c>
      <c r="S17" s="144">
        <v>203.2</v>
      </c>
      <c r="T17" s="144">
        <v>241</v>
      </c>
      <c r="U17" s="144">
        <v>207.9</v>
      </c>
      <c r="V17" s="144">
        <v>211.8</v>
      </c>
      <c r="W17" s="144">
        <v>222.2</v>
      </c>
      <c r="X17" s="144">
        <v>180.7</v>
      </c>
      <c r="Y17" s="144">
        <v>183.4</v>
      </c>
      <c r="Z17" s="144">
        <v>180</v>
      </c>
      <c r="AA17" s="144">
        <v>217.8</v>
      </c>
      <c r="AB17" s="144">
        <v>217.2</v>
      </c>
      <c r="AC17" s="144">
        <v>218.4</v>
      </c>
      <c r="AD17" s="144">
        <v>216.8</v>
      </c>
      <c r="AE17" s="144">
        <v>218.5</v>
      </c>
      <c r="AF17" s="144">
        <v>223.1</v>
      </c>
      <c r="AG17" s="144">
        <v>224.2</v>
      </c>
      <c r="AH17" s="144">
        <v>217.3</v>
      </c>
      <c r="AI17" s="144">
        <v>203.6</v>
      </c>
      <c r="AJ17" s="144">
        <v>191.7</v>
      </c>
      <c r="AK17" s="144">
        <v>173.2</v>
      </c>
      <c r="AL17" s="144">
        <v>168.4</v>
      </c>
      <c r="AM17" s="144">
        <v>175.8</v>
      </c>
      <c r="AN17" s="144">
        <v>174.8</v>
      </c>
      <c r="AO17" s="144">
        <v>160.80000000000001</v>
      </c>
      <c r="AP17" s="144">
        <v>180.2</v>
      </c>
      <c r="AQ17" s="144">
        <v>163.19999999999999</v>
      </c>
      <c r="AR17" s="144">
        <v>173.3</v>
      </c>
      <c r="AS17" s="144">
        <v>166.7</v>
      </c>
      <c r="AT17" s="144">
        <v>164.9</v>
      </c>
      <c r="AU17" s="144">
        <v>163.5</v>
      </c>
      <c r="AV17" s="144">
        <v>231.5</v>
      </c>
      <c r="AW17" s="144">
        <v>179.6</v>
      </c>
      <c r="AX17" s="144">
        <v>179.9</v>
      </c>
      <c r="AY17" s="144">
        <v>231.1</v>
      </c>
      <c r="AZ17" s="144">
        <v>200.8</v>
      </c>
      <c r="BA17" s="144">
        <v>228.7</v>
      </c>
      <c r="BB17" s="144">
        <v>207.2</v>
      </c>
      <c r="BC17" s="144">
        <v>217.2</v>
      </c>
      <c r="BD17" s="144">
        <v>203.2</v>
      </c>
      <c r="BE17" s="144">
        <v>177.8</v>
      </c>
      <c r="BF17" s="144">
        <v>182.5</v>
      </c>
      <c r="BG17" s="144">
        <v>175.9</v>
      </c>
      <c r="BH17" s="144">
        <v>203.6</v>
      </c>
      <c r="BI17" s="144">
        <v>182.7</v>
      </c>
      <c r="BJ17" s="144">
        <v>179.3</v>
      </c>
      <c r="BK17" s="144">
        <v>179.3</v>
      </c>
      <c r="BL17" s="144">
        <v>182.6</v>
      </c>
      <c r="BM17" s="144">
        <v>183.4</v>
      </c>
      <c r="BN17" s="144">
        <v>190.8</v>
      </c>
      <c r="BO17" s="144">
        <v>181.8</v>
      </c>
      <c r="BP17" s="144">
        <v>173.2</v>
      </c>
      <c r="BQ17" s="144">
        <v>171.3</v>
      </c>
      <c r="BR17" s="144">
        <v>168.8</v>
      </c>
      <c r="BS17" s="144">
        <v>167.3</v>
      </c>
      <c r="BT17" s="144">
        <v>179.1</v>
      </c>
      <c r="BU17" s="144">
        <v>182.4</v>
      </c>
      <c r="BV17" s="144">
        <v>166.3</v>
      </c>
      <c r="BW17" s="144">
        <v>166.2</v>
      </c>
      <c r="BX17" s="144">
        <v>173.1</v>
      </c>
      <c r="BY17" s="144">
        <v>159</v>
      </c>
      <c r="BZ17" s="144">
        <v>187.9</v>
      </c>
      <c r="CA17" s="144">
        <v>189.5</v>
      </c>
      <c r="CB17" s="144">
        <v>183.2</v>
      </c>
      <c r="CC17" s="144">
        <v>232.9</v>
      </c>
      <c r="CD17" s="144">
        <v>221.6</v>
      </c>
      <c r="CE17" s="144">
        <v>221.8</v>
      </c>
      <c r="CF17" s="144">
        <v>225.3</v>
      </c>
      <c r="CG17" s="144">
        <v>223.4</v>
      </c>
      <c r="CH17" s="144">
        <v>221.1</v>
      </c>
      <c r="CI17" s="144">
        <v>205.9</v>
      </c>
      <c r="CJ17" s="144">
        <v>206.5</v>
      </c>
      <c r="CK17" s="144">
        <v>219.3</v>
      </c>
      <c r="CL17" s="144">
        <v>201.2</v>
      </c>
      <c r="CM17" s="144">
        <v>202.4</v>
      </c>
      <c r="CN17" s="144">
        <v>203.1</v>
      </c>
      <c r="CO17" s="144">
        <v>190.6</v>
      </c>
      <c r="CP17" s="144">
        <v>182.4</v>
      </c>
      <c r="CQ17" s="144">
        <v>182.4</v>
      </c>
      <c r="CR17" s="144">
        <v>190.2</v>
      </c>
      <c r="CS17" s="144">
        <v>186.5</v>
      </c>
      <c r="CT17" s="144">
        <v>205.1</v>
      </c>
      <c r="CU17" s="144">
        <v>216.3</v>
      </c>
      <c r="CV17" s="144">
        <v>201.4</v>
      </c>
      <c r="CW17" s="144">
        <v>160.9</v>
      </c>
      <c r="CX17" s="144">
        <v>164.3</v>
      </c>
      <c r="CY17" s="144">
        <v>204.7</v>
      </c>
      <c r="CZ17" s="144">
        <v>193.1</v>
      </c>
      <c r="DA17" s="144">
        <v>202.4</v>
      </c>
      <c r="DB17" s="144">
        <v>181.6</v>
      </c>
      <c r="DC17" s="144">
        <v>180.5</v>
      </c>
      <c r="DD17" s="144">
        <v>181.1</v>
      </c>
      <c r="DE17" s="144">
        <v>175.5</v>
      </c>
      <c r="DF17" s="144">
        <v>180.6</v>
      </c>
      <c r="DG17" s="144">
        <v>206.8</v>
      </c>
      <c r="DH17" s="144">
        <v>190.4</v>
      </c>
      <c r="DI17" s="144">
        <v>193.8</v>
      </c>
      <c r="DJ17" s="144">
        <v>192.5</v>
      </c>
      <c r="DK17" s="144">
        <v>217.7</v>
      </c>
      <c r="DL17" s="144">
        <v>219.3</v>
      </c>
      <c r="DM17" s="144">
        <v>223.6</v>
      </c>
      <c r="DN17" s="144">
        <v>221.2</v>
      </c>
      <c r="DO17" s="144">
        <v>218.7</v>
      </c>
      <c r="DP17" s="144">
        <v>173.6</v>
      </c>
      <c r="DQ17" s="144">
        <v>195.3</v>
      </c>
      <c r="DR17" s="144">
        <v>195.5</v>
      </c>
      <c r="DS17" s="144">
        <v>200.7</v>
      </c>
      <c r="DT17" s="144">
        <v>259.39999999999998</v>
      </c>
      <c r="DU17" s="144">
        <v>194.3</v>
      </c>
      <c r="DV17" s="144">
        <v>195.5</v>
      </c>
      <c r="DW17" s="144">
        <v>193.6</v>
      </c>
      <c r="DX17" s="144">
        <v>188.5</v>
      </c>
      <c r="DY17" s="144">
        <v>230</v>
      </c>
      <c r="DZ17" s="144">
        <v>159.6</v>
      </c>
      <c r="EA17" s="144">
        <v>158.4</v>
      </c>
      <c r="EB17" s="144">
        <v>158.69999999999999</v>
      </c>
      <c r="EC17" s="144">
        <v>157.5</v>
      </c>
      <c r="ED17" s="144">
        <v>159.1</v>
      </c>
      <c r="EE17" s="144">
        <v>169.6</v>
      </c>
      <c r="EF17" s="144">
        <v>191.8</v>
      </c>
      <c r="EG17" s="144">
        <v>183.9</v>
      </c>
      <c r="EH17" s="144">
        <v>181.9</v>
      </c>
      <c r="EI17" s="144">
        <v>195.5</v>
      </c>
      <c r="EJ17" s="144">
        <v>187.1</v>
      </c>
      <c r="EK17" s="144">
        <v>180.7</v>
      </c>
      <c r="EL17" s="144">
        <v>187.6</v>
      </c>
      <c r="EM17" s="144">
        <v>181.5</v>
      </c>
      <c r="EN17" s="144">
        <v>193.5</v>
      </c>
      <c r="EO17" s="144">
        <v>186.5</v>
      </c>
      <c r="EP17" s="144">
        <v>162.69999999999999</v>
      </c>
      <c r="EQ17" s="144">
        <v>165.5</v>
      </c>
      <c r="ER17" s="144">
        <v>161.69999999999999</v>
      </c>
      <c r="ES17" s="144">
        <v>194.7</v>
      </c>
      <c r="ET17" s="144">
        <v>195.6</v>
      </c>
      <c r="EU17" s="144">
        <v>203.2</v>
      </c>
      <c r="EV17" s="144">
        <v>187.2</v>
      </c>
      <c r="EW17" s="144">
        <v>192.5</v>
      </c>
      <c r="EX17" s="144">
        <v>223.6</v>
      </c>
      <c r="EY17" s="144">
        <v>201.4</v>
      </c>
      <c r="EZ17" s="144">
        <v>196.1</v>
      </c>
      <c r="FA17" s="144">
        <v>196</v>
      </c>
      <c r="FB17" s="144">
        <v>213.4</v>
      </c>
      <c r="FC17" s="144">
        <v>166.3</v>
      </c>
      <c r="FD17" s="144">
        <v>157.9</v>
      </c>
      <c r="FE17" s="144">
        <v>159.6</v>
      </c>
      <c r="FF17" s="144">
        <v>161.19999999999999</v>
      </c>
      <c r="FG17" s="144">
        <v>167.4</v>
      </c>
      <c r="FH17" s="144">
        <v>159.30000000000001</v>
      </c>
      <c r="FI17" s="144">
        <v>169.3</v>
      </c>
      <c r="FJ17" s="144">
        <v>172.8</v>
      </c>
      <c r="FK17" s="144">
        <v>155.19999999999999</v>
      </c>
      <c r="FL17" s="144">
        <v>161.69999999999999</v>
      </c>
      <c r="FM17" s="144">
        <v>158.69999999999999</v>
      </c>
      <c r="FN17" s="144">
        <v>160.19999999999999</v>
      </c>
      <c r="FO17" s="144">
        <v>157.69999999999999</v>
      </c>
      <c r="FP17" s="144">
        <v>167.4</v>
      </c>
      <c r="FQ17" s="144">
        <v>151.19999999999999</v>
      </c>
      <c r="FR17" s="144">
        <v>161.69999999999999</v>
      </c>
      <c r="FS17" s="144">
        <v>169.4</v>
      </c>
      <c r="FT17" s="144">
        <v>159.30000000000001</v>
      </c>
      <c r="FU17" s="144">
        <v>151.5</v>
      </c>
      <c r="FV17" s="144">
        <v>164.3</v>
      </c>
      <c r="FW17" s="144">
        <v>156.1</v>
      </c>
      <c r="FX17" s="144">
        <v>155.9</v>
      </c>
      <c r="FY17" s="144">
        <v>167.7</v>
      </c>
      <c r="FZ17" s="144">
        <v>171.1</v>
      </c>
      <c r="GA17" s="144">
        <v>178.7</v>
      </c>
      <c r="GB17" s="144">
        <v>176.6</v>
      </c>
      <c r="GC17" s="144">
        <v>185</v>
      </c>
      <c r="GD17" s="144">
        <v>170</v>
      </c>
      <c r="GE17" s="144">
        <v>171.5</v>
      </c>
      <c r="GF17" s="137">
        <f t="shared" si="1"/>
        <v>170.35</v>
      </c>
      <c r="GG17" s="137">
        <f t="shared" si="0"/>
        <v>177.85</v>
      </c>
      <c r="GH17" s="144">
        <v>170.7</v>
      </c>
      <c r="GI17" s="144">
        <v>168.3</v>
      </c>
      <c r="GJ17" s="145">
        <v>203.4</v>
      </c>
      <c r="GK17" s="144">
        <v>184.3</v>
      </c>
      <c r="GL17" s="144">
        <v>199.1</v>
      </c>
      <c r="GM17" s="144">
        <v>187.2</v>
      </c>
      <c r="GN17" s="144">
        <v>193.2</v>
      </c>
      <c r="GO17" s="144">
        <v>193.9</v>
      </c>
      <c r="GP17" s="144">
        <v>201.2</v>
      </c>
      <c r="GQ17" s="144">
        <v>197.8</v>
      </c>
      <c r="GR17" s="144">
        <v>204.6</v>
      </c>
      <c r="GS17" s="144">
        <v>200.5</v>
      </c>
      <c r="GT17" s="144">
        <v>167.6</v>
      </c>
      <c r="GU17" s="144">
        <v>222.7</v>
      </c>
      <c r="GV17" s="144">
        <v>223.3</v>
      </c>
      <c r="GW17" s="144">
        <v>216</v>
      </c>
      <c r="GX17" s="144">
        <v>213.7</v>
      </c>
      <c r="GY17" s="144">
        <v>214.5</v>
      </c>
      <c r="GZ17" s="144">
        <v>214.1</v>
      </c>
      <c r="HA17" s="144">
        <v>212.6</v>
      </c>
      <c r="HB17" s="144">
        <v>220.9</v>
      </c>
      <c r="HC17" s="144">
        <v>216.2</v>
      </c>
      <c r="HD17" s="144">
        <v>200.2</v>
      </c>
    </row>
    <row r="18" spans="1:212" s="49" customFormat="1" ht="21.9" customHeight="1" x14ac:dyDescent="0.25">
      <c r="A18" s="146">
        <v>2012</v>
      </c>
      <c r="B18" s="144">
        <v>169.1</v>
      </c>
      <c r="C18" s="144">
        <v>162.69999999999999</v>
      </c>
      <c r="D18" s="144">
        <v>163.19999999999999</v>
      </c>
      <c r="E18" s="144">
        <v>153.80000000000001</v>
      </c>
      <c r="F18" s="144">
        <v>154.6</v>
      </c>
      <c r="G18" s="144">
        <v>232.5</v>
      </c>
      <c r="H18" s="144">
        <v>172.2</v>
      </c>
      <c r="I18" s="144">
        <v>166.4</v>
      </c>
      <c r="J18" s="144">
        <v>158.69999999999999</v>
      </c>
      <c r="K18" s="144">
        <v>161</v>
      </c>
      <c r="L18" s="144">
        <v>204.1</v>
      </c>
      <c r="M18" s="144">
        <v>202.9</v>
      </c>
      <c r="N18" s="144">
        <v>207.3</v>
      </c>
      <c r="O18" s="144">
        <v>207.2</v>
      </c>
      <c r="P18" s="144">
        <v>204.7</v>
      </c>
      <c r="Q18" s="144">
        <v>204.1</v>
      </c>
      <c r="R18" s="144">
        <v>211.9</v>
      </c>
      <c r="S18" s="144">
        <v>198.9</v>
      </c>
      <c r="T18" s="144">
        <v>237.6</v>
      </c>
      <c r="U18" s="144">
        <v>204.8</v>
      </c>
      <c r="V18" s="144">
        <v>208.8</v>
      </c>
      <c r="W18" s="144">
        <v>218.9</v>
      </c>
      <c r="X18" s="144">
        <v>179.4</v>
      </c>
      <c r="Y18" s="144">
        <v>182.2</v>
      </c>
      <c r="Z18" s="144">
        <v>177.9</v>
      </c>
      <c r="AA18" s="144">
        <v>213.9</v>
      </c>
      <c r="AB18" s="144">
        <v>213.3</v>
      </c>
      <c r="AC18" s="144">
        <v>214.4</v>
      </c>
      <c r="AD18" s="144">
        <v>212.9</v>
      </c>
      <c r="AE18" s="144">
        <v>214.7</v>
      </c>
      <c r="AF18" s="144">
        <v>219.8</v>
      </c>
      <c r="AG18" s="144">
        <v>220</v>
      </c>
      <c r="AH18" s="144">
        <v>213.4</v>
      </c>
      <c r="AI18" s="144">
        <v>201</v>
      </c>
      <c r="AJ18" s="144">
        <v>189.6</v>
      </c>
      <c r="AK18" s="144">
        <v>170.9</v>
      </c>
      <c r="AL18" s="144">
        <v>165.8</v>
      </c>
      <c r="AM18" s="144">
        <v>173.7</v>
      </c>
      <c r="AN18" s="144">
        <v>172.8</v>
      </c>
      <c r="AO18" s="144">
        <v>158.5</v>
      </c>
      <c r="AP18" s="144">
        <v>177.8</v>
      </c>
      <c r="AQ18" s="144">
        <v>158.30000000000001</v>
      </c>
      <c r="AR18" s="144">
        <v>170.7</v>
      </c>
      <c r="AS18" s="144">
        <v>160.6</v>
      </c>
      <c r="AT18" s="144">
        <v>159.30000000000001</v>
      </c>
      <c r="AU18" s="144">
        <v>158.9</v>
      </c>
      <c r="AV18" s="144">
        <v>227.9</v>
      </c>
      <c r="AW18" s="144">
        <v>170.4</v>
      </c>
      <c r="AX18" s="144">
        <v>171.5</v>
      </c>
      <c r="AY18" s="144">
        <v>226.2</v>
      </c>
      <c r="AZ18" s="144">
        <v>195.7</v>
      </c>
      <c r="BA18" s="144">
        <v>222.7</v>
      </c>
      <c r="BB18" s="144">
        <v>199.7</v>
      </c>
      <c r="BC18" s="144">
        <v>211.8</v>
      </c>
      <c r="BD18" s="144">
        <v>197.2</v>
      </c>
      <c r="BE18" s="144">
        <v>175.2</v>
      </c>
      <c r="BF18" s="144">
        <v>177.8</v>
      </c>
      <c r="BG18" s="144">
        <v>171.8</v>
      </c>
      <c r="BH18" s="144">
        <v>197.9</v>
      </c>
      <c r="BI18" s="144">
        <v>180.6</v>
      </c>
      <c r="BJ18" s="144">
        <v>175.8</v>
      </c>
      <c r="BK18" s="144">
        <v>174.3</v>
      </c>
      <c r="BL18" s="144">
        <v>178.9</v>
      </c>
      <c r="BM18" s="144">
        <v>180.3</v>
      </c>
      <c r="BN18" s="144">
        <v>184.6</v>
      </c>
      <c r="BO18" s="144">
        <v>179.2</v>
      </c>
      <c r="BP18" s="144">
        <v>168.8</v>
      </c>
      <c r="BQ18" s="144">
        <v>169.2</v>
      </c>
      <c r="BR18" s="144">
        <v>162.30000000000001</v>
      </c>
      <c r="BS18" s="144">
        <v>161.4</v>
      </c>
      <c r="BT18" s="144">
        <v>174.8</v>
      </c>
      <c r="BU18" s="144">
        <v>177.5</v>
      </c>
      <c r="BV18" s="144">
        <v>164.4</v>
      </c>
      <c r="BW18" s="144">
        <v>163.80000000000001</v>
      </c>
      <c r="BX18" s="144">
        <v>171.7</v>
      </c>
      <c r="BY18" s="144">
        <v>153.19999999999999</v>
      </c>
      <c r="BZ18" s="144">
        <v>180.7</v>
      </c>
      <c r="CA18" s="144">
        <v>182.4</v>
      </c>
      <c r="CB18" s="144">
        <v>180.8</v>
      </c>
      <c r="CC18" s="144">
        <v>229.3</v>
      </c>
      <c r="CD18" s="144">
        <v>217.2</v>
      </c>
      <c r="CE18" s="144">
        <v>217.8</v>
      </c>
      <c r="CF18" s="144">
        <v>221.6</v>
      </c>
      <c r="CG18" s="144">
        <v>219.3</v>
      </c>
      <c r="CH18" s="144">
        <v>217</v>
      </c>
      <c r="CI18" s="144">
        <v>200.2</v>
      </c>
      <c r="CJ18" s="144">
        <v>201.9</v>
      </c>
      <c r="CK18" s="144">
        <v>215.2</v>
      </c>
      <c r="CL18" s="144">
        <v>196.1</v>
      </c>
      <c r="CM18" s="144">
        <v>199.2</v>
      </c>
      <c r="CN18" s="144">
        <v>200.2</v>
      </c>
      <c r="CO18" s="144">
        <v>186.3</v>
      </c>
      <c r="CP18" s="144">
        <v>176.4</v>
      </c>
      <c r="CQ18" s="144">
        <v>178.9</v>
      </c>
      <c r="CR18" s="144">
        <v>185.9</v>
      </c>
      <c r="CS18" s="144">
        <v>182.8</v>
      </c>
      <c r="CT18" s="144">
        <v>203.1</v>
      </c>
      <c r="CU18" s="144">
        <v>214.7</v>
      </c>
      <c r="CV18" s="144">
        <v>199.7</v>
      </c>
      <c r="CW18" s="144">
        <v>157.6</v>
      </c>
      <c r="CX18" s="144">
        <v>160.5</v>
      </c>
      <c r="CY18" s="144">
        <v>200.8</v>
      </c>
      <c r="CZ18" s="144">
        <v>189</v>
      </c>
      <c r="DA18" s="144">
        <v>198</v>
      </c>
      <c r="DB18" s="144">
        <v>177.7</v>
      </c>
      <c r="DC18" s="144">
        <v>178.6</v>
      </c>
      <c r="DD18" s="144">
        <v>179.5</v>
      </c>
      <c r="DE18" s="144">
        <v>169.3</v>
      </c>
      <c r="DF18" s="144">
        <v>177.1</v>
      </c>
      <c r="DG18" s="144">
        <v>202.6</v>
      </c>
      <c r="DH18" s="144">
        <v>186.8</v>
      </c>
      <c r="DI18" s="144">
        <v>189.2</v>
      </c>
      <c r="DJ18" s="144">
        <v>188.3</v>
      </c>
      <c r="DK18" s="144">
        <v>213.6</v>
      </c>
      <c r="DL18" s="144">
        <v>215.2</v>
      </c>
      <c r="DM18" s="144">
        <v>219.2</v>
      </c>
      <c r="DN18" s="144">
        <v>217.5</v>
      </c>
      <c r="DO18" s="144">
        <v>213.7</v>
      </c>
      <c r="DP18" s="144">
        <v>171</v>
      </c>
      <c r="DQ18" s="144">
        <v>191.2</v>
      </c>
      <c r="DR18" s="144">
        <v>192.9</v>
      </c>
      <c r="DS18" s="144">
        <v>198.1</v>
      </c>
      <c r="DT18" s="144">
        <v>256.3</v>
      </c>
      <c r="DU18" s="144">
        <v>191.2</v>
      </c>
      <c r="DV18" s="144">
        <v>191.4</v>
      </c>
      <c r="DW18" s="144">
        <v>189.6</v>
      </c>
      <c r="DX18" s="144">
        <v>185.2</v>
      </c>
      <c r="DY18" s="144">
        <v>227.1</v>
      </c>
      <c r="DZ18" s="144">
        <v>156.4</v>
      </c>
      <c r="EA18" s="144">
        <v>155.6</v>
      </c>
      <c r="EB18" s="144">
        <v>156.30000000000001</v>
      </c>
      <c r="EC18" s="144">
        <v>155.4</v>
      </c>
      <c r="ED18" s="144">
        <v>157.19999999999999</v>
      </c>
      <c r="EE18" s="144">
        <v>167.3</v>
      </c>
      <c r="EF18" s="144">
        <v>187.7</v>
      </c>
      <c r="EG18" s="144">
        <v>180.2</v>
      </c>
      <c r="EH18" s="144">
        <v>178.6</v>
      </c>
      <c r="EI18" s="144">
        <v>191.4</v>
      </c>
      <c r="EJ18" s="144">
        <v>183.5</v>
      </c>
      <c r="EK18" s="144">
        <v>177.6</v>
      </c>
      <c r="EL18" s="144">
        <v>184.1</v>
      </c>
      <c r="EM18" s="144">
        <v>178</v>
      </c>
      <c r="EN18" s="144">
        <v>190.4</v>
      </c>
      <c r="EO18" s="144">
        <v>183.3</v>
      </c>
      <c r="EP18" s="144">
        <v>158.1</v>
      </c>
      <c r="EQ18" s="144">
        <v>158</v>
      </c>
      <c r="ER18" s="144">
        <v>151.30000000000001</v>
      </c>
      <c r="ES18" s="144">
        <v>190.1</v>
      </c>
      <c r="ET18" s="144">
        <v>191.8</v>
      </c>
      <c r="EU18" s="144">
        <v>199.3</v>
      </c>
      <c r="EV18" s="144">
        <v>182</v>
      </c>
      <c r="EW18" s="144">
        <v>187.9</v>
      </c>
      <c r="EX18" s="144">
        <v>221.8</v>
      </c>
      <c r="EY18" s="144">
        <v>196.8</v>
      </c>
      <c r="EZ18" s="144">
        <v>190.8</v>
      </c>
      <c r="FA18" s="144">
        <v>191.5</v>
      </c>
      <c r="FB18" s="144">
        <v>209.3</v>
      </c>
      <c r="FC18" s="144">
        <v>155.30000000000001</v>
      </c>
      <c r="FD18" s="144">
        <v>148.1</v>
      </c>
      <c r="FE18" s="144">
        <v>156.69999999999999</v>
      </c>
      <c r="FF18" s="144">
        <v>158.80000000000001</v>
      </c>
      <c r="FG18" s="144">
        <v>163.80000000000001</v>
      </c>
      <c r="FH18" s="144">
        <v>155.80000000000001</v>
      </c>
      <c r="FI18" s="144">
        <v>166.3</v>
      </c>
      <c r="FJ18" s="144">
        <v>167.5</v>
      </c>
      <c r="FK18" s="144">
        <v>152.5</v>
      </c>
      <c r="FL18" s="144">
        <v>158.6</v>
      </c>
      <c r="FM18" s="144">
        <v>154.30000000000001</v>
      </c>
      <c r="FN18" s="144">
        <v>158.19999999999999</v>
      </c>
      <c r="FO18" s="144">
        <v>151.80000000000001</v>
      </c>
      <c r="FP18" s="144">
        <v>165.2</v>
      </c>
      <c r="FQ18" s="144">
        <v>149.1</v>
      </c>
      <c r="FR18" s="144">
        <v>159.4</v>
      </c>
      <c r="FS18" s="144">
        <v>167.8</v>
      </c>
      <c r="FT18" s="144">
        <v>156.6</v>
      </c>
      <c r="FU18" s="144">
        <v>149.1</v>
      </c>
      <c r="FV18" s="144">
        <v>160.69999999999999</v>
      </c>
      <c r="FW18" s="144">
        <v>153.80000000000001</v>
      </c>
      <c r="FX18" s="144">
        <v>152.9</v>
      </c>
      <c r="FY18" s="144">
        <v>165.6</v>
      </c>
      <c r="FZ18" s="144">
        <v>168.8</v>
      </c>
      <c r="GA18" s="144">
        <v>172.4</v>
      </c>
      <c r="GB18" s="144">
        <v>170.5</v>
      </c>
      <c r="GC18" s="144">
        <v>182.4</v>
      </c>
      <c r="GD18" s="144">
        <v>168.3</v>
      </c>
      <c r="GE18" s="144">
        <v>169.7</v>
      </c>
      <c r="GF18" s="137">
        <f t="shared" si="1"/>
        <v>168.85000000000002</v>
      </c>
      <c r="GG18" s="137">
        <f t="shared" si="0"/>
        <v>175.9</v>
      </c>
      <c r="GH18" s="144">
        <v>169.4</v>
      </c>
      <c r="GI18" s="144">
        <v>166.4</v>
      </c>
      <c r="GJ18" s="144">
        <v>201.9</v>
      </c>
      <c r="GK18" s="144">
        <v>181.6</v>
      </c>
      <c r="GL18" s="144">
        <v>194.3</v>
      </c>
      <c r="GM18" s="144">
        <v>183.4</v>
      </c>
      <c r="GN18" s="144">
        <v>186.4</v>
      </c>
      <c r="GO18" s="144">
        <v>190</v>
      </c>
      <c r="GP18" s="144">
        <v>195.5</v>
      </c>
      <c r="GQ18" s="144">
        <v>191.2</v>
      </c>
      <c r="GR18" s="144">
        <v>202.2</v>
      </c>
      <c r="GS18" s="144">
        <v>194.9</v>
      </c>
      <c r="GT18" s="144">
        <v>165</v>
      </c>
      <c r="GU18" s="144">
        <v>219.1</v>
      </c>
      <c r="GV18" s="144">
        <v>219.6</v>
      </c>
      <c r="GW18" s="144">
        <v>211.1</v>
      </c>
      <c r="GX18" s="144">
        <v>208.2</v>
      </c>
      <c r="GY18" s="144">
        <v>209.6</v>
      </c>
      <c r="GZ18" s="144">
        <v>209.7</v>
      </c>
      <c r="HA18" s="144">
        <v>207.5</v>
      </c>
      <c r="HB18" s="144">
        <v>216.6</v>
      </c>
      <c r="HC18" s="144">
        <v>214</v>
      </c>
      <c r="HD18" s="144">
        <v>200.7</v>
      </c>
    </row>
    <row r="19" spans="1:212" s="49" customFormat="1" ht="21.9" customHeight="1" x14ac:dyDescent="0.25">
      <c r="A19" s="146">
        <v>2011</v>
      </c>
      <c r="B19" s="144">
        <v>163</v>
      </c>
      <c r="C19" s="144">
        <v>156.30000000000001</v>
      </c>
      <c r="D19" s="144">
        <v>156.9</v>
      </c>
      <c r="E19" s="144">
        <v>147.6</v>
      </c>
      <c r="F19" s="144">
        <v>148.30000000000001</v>
      </c>
      <c r="G19" s="144">
        <v>225.1</v>
      </c>
      <c r="H19" s="144">
        <v>163.80000000000001</v>
      </c>
      <c r="I19" s="144">
        <v>159.5</v>
      </c>
      <c r="J19" s="144">
        <v>152</v>
      </c>
      <c r="K19" s="144">
        <v>154.1</v>
      </c>
      <c r="L19" s="144">
        <v>196.1</v>
      </c>
      <c r="M19" s="144">
        <v>194.6</v>
      </c>
      <c r="N19" s="144">
        <v>199.8</v>
      </c>
      <c r="O19" s="144">
        <v>199.2</v>
      </c>
      <c r="P19" s="144">
        <v>197</v>
      </c>
      <c r="Q19" s="144">
        <v>195.8</v>
      </c>
      <c r="R19" s="144">
        <v>203.1</v>
      </c>
      <c r="S19" s="144">
        <v>192.3</v>
      </c>
      <c r="T19" s="144">
        <v>227.9</v>
      </c>
      <c r="U19" s="144">
        <v>196.2</v>
      </c>
      <c r="V19" s="144">
        <v>201.3</v>
      </c>
      <c r="W19" s="144">
        <v>210.3</v>
      </c>
      <c r="X19" s="144">
        <v>171.7</v>
      </c>
      <c r="Y19" s="144">
        <v>174.1</v>
      </c>
      <c r="Z19" s="144">
        <v>170.7</v>
      </c>
      <c r="AA19" s="144">
        <v>205.2</v>
      </c>
      <c r="AB19" s="144">
        <v>204.2</v>
      </c>
      <c r="AC19" s="144">
        <v>205.1</v>
      </c>
      <c r="AD19" s="144">
        <v>203.9</v>
      </c>
      <c r="AE19" s="144">
        <v>205.8</v>
      </c>
      <c r="AF19" s="144">
        <v>211</v>
      </c>
      <c r="AG19" s="144">
        <v>211.2</v>
      </c>
      <c r="AH19" s="144">
        <v>204.6</v>
      </c>
      <c r="AI19" s="144">
        <v>193.3</v>
      </c>
      <c r="AJ19" s="144">
        <v>182.3</v>
      </c>
      <c r="AK19" s="144">
        <v>164.4</v>
      </c>
      <c r="AL19" s="144">
        <v>159.4</v>
      </c>
      <c r="AM19" s="144">
        <v>167</v>
      </c>
      <c r="AN19" s="144">
        <v>166.1</v>
      </c>
      <c r="AO19" s="144">
        <v>151.69999999999999</v>
      </c>
      <c r="AP19" s="144">
        <v>171.4</v>
      </c>
      <c r="AQ19" s="144">
        <v>151.80000000000001</v>
      </c>
      <c r="AR19" s="144">
        <v>164</v>
      </c>
      <c r="AS19" s="144">
        <v>154.30000000000001</v>
      </c>
      <c r="AT19" s="144">
        <v>152.69999999999999</v>
      </c>
      <c r="AU19" s="144">
        <v>151.69999999999999</v>
      </c>
      <c r="AV19" s="144">
        <v>219</v>
      </c>
      <c r="AW19" s="144">
        <v>162.80000000000001</v>
      </c>
      <c r="AX19" s="144">
        <v>163.6</v>
      </c>
      <c r="AY19" s="144">
        <v>217.6</v>
      </c>
      <c r="AZ19" s="144">
        <v>187.9</v>
      </c>
      <c r="BA19" s="144">
        <v>216.8</v>
      </c>
      <c r="BB19" s="144">
        <v>193.4</v>
      </c>
      <c r="BC19" s="144">
        <v>205.8</v>
      </c>
      <c r="BD19" s="144">
        <v>189.4</v>
      </c>
      <c r="BE19" s="144">
        <v>168.4</v>
      </c>
      <c r="BF19" s="144">
        <v>169.7</v>
      </c>
      <c r="BG19" s="144">
        <v>165</v>
      </c>
      <c r="BH19" s="144">
        <v>191</v>
      </c>
      <c r="BI19" s="144">
        <v>173</v>
      </c>
      <c r="BJ19" s="144">
        <v>169.2</v>
      </c>
      <c r="BK19" s="144">
        <v>168.1</v>
      </c>
      <c r="BL19" s="144">
        <v>171.3</v>
      </c>
      <c r="BM19" s="144">
        <v>173.8</v>
      </c>
      <c r="BN19" s="144">
        <v>178.1</v>
      </c>
      <c r="BO19" s="144">
        <v>172.7</v>
      </c>
      <c r="BP19" s="144">
        <v>162.30000000000001</v>
      </c>
      <c r="BQ19" s="144">
        <v>162.80000000000001</v>
      </c>
      <c r="BR19" s="144">
        <v>156.30000000000001</v>
      </c>
      <c r="BS19" s="144">
        <v>155.30000000000001</v>
      </c>
      <c r="BT19" s="144">
        <v>167.8</v>
      </c>
      <c r="BU19" s="144">
        <v>170.8</v>
      </c>
      <c r="BV19" s="144">
        <v>156.9</v>
      </c>
      <c r="BW19" s="144">
        <v>156.5</v>
      </c>
      <c r="BX19" s="144">
        <v>162.1</v>
      </c>
      <c r="BY19" s="144">
        <v>146.69999999999999</v>
      </c>
      <c r="BZ19" s="144">
        <v>167.4</v>
      </c>
      <c r="CA19" s="144">
        <v>169.1</v>
      </c>
      <c r="CB19" s="144">
        <v>173.6</v>
      </c>
      <c r="CC19" s="144">
        <v>219.3</v>
      </c>
      <c r="CD19" s="144">
        <v>208.2</v>
      </c>
      <c r="CE19" s="144">
        <v>206</v>
      </c>
      <c r="CF19" s="144">
        <v>211.6</v>
      </c>
      <c r="CG19" s="144">
        <v>210.1</v>
      </c>
      <c r="CH19" s="144">
        <v>205.2</v>
      </c>
      <c r="CI19" s="144">
        <v>191.2</v>
      </c>
      <c r="CJ19" s="144">
        <v>194.5</v>
      </c>
      <c r="CK19" s="144">
        <v>206.6</v>
      </c>
      <c r="CL19" s="144">
        <v>186.7</v>
      </c>
      <c r="CM19" s="144">
        <v>189.4</v>
      </c>
      <c r="CN19" s="144">
        <v>190.3</v>
      </c>
      <c r="CO19" s="144">
        <v>178.5</v>
      </c>
      <c r="CP19" s="144">
        <v>169.9</v>
      </c>
      <c r="CQ19" s="144">
        <v>171.9</v>
      </c>
      <c r="CR19" s="144">
        <v>178</v>
      </c>
      <c r="CS19" s="144">
        <v>174.6</v>
      </c>
      <c r="CT19" s="144">
        <v>195.7</v>
      </c>
      <c r="CU19" s="144">
        <v>208.1</v>
      </c>
      <c r="CV19" s="144">
        <v>193.8</v>
      </c>
      <c r="CW19" s="144">
        <v>151.4</v>
      </c>
      <c r="CX19" s="144">
        <v>154.30000000000001</v>
      </c>
      <c r="CY19" s="144">
        <v>191.1</v>
      </c>
      <c r="CZ19" s="144">
        <v>178.8</v>
      </c>
      <c r="DA19" s="144">
        <v>190.6</v>
      </c>
      <c r="DB19" s="144">
        <v>168.3</v>
      </c>
      <c r="DC19" s="144">
        <v>168.8</v>
      </c>
      <c r="DD19" s="144">
        <v>170.8</v>
      </c>
      <c r="DE19" s="144">
        <v>162.80000000000001</v>
      </c>
      <c r="DF19" s="144">
        <v>169.6</v>
      </c>
      <c r="DG19" s="144">
        <v>195.7</v>
      </c>
      <c r="DH19" s="144">
        <v>179.8</v>
      </c>
      <c r="DI19" s="144">
        <v>176.8</v>
      </c>
      <c r="DJ19" s="144">
        <v>176.1</v>
      </c>
      <c r="DK19" s="144">
        <v>205.5</v>
      </c>
      <c r="DL19" s="144">
        <v>207</v>
      </c>
      <c r="DM19" s="144">
        <v>210.3</v>
      </c>
      <c r="DN19" s="144">
        <v>209.2</v>
      </c>
      <c r="DO19" s="144">
        <v>206.4</v>
      </c>
      <c r="DP19" s="144">
        <v>163.30000000000001</v>
      </c>
      <c r="DQ19" s="144">
        <v>180.9</v>
      </c>
      <c r="DR19" s="144">
        <v>176.1</v>
      </c>
      <c r="DS19" s="144">
        <v>188.1</v>
      </c>
      <c r="DT19" s="144">
        <v>245.6</v>
      </c>
      <c r="DU19" s="144">
        <v>181.9</v>
      </c>
      <c r="DV19" s="144">
        <v>181.5</v>
      </c>
      <c r="DW19" s="144">
        <v>180.8</v>
      </c>
      <c r="DX19" s="144">
        <v>173.5</v>
      </c>
      <c r="DY19" s="144">
        <v>218.9</v>
      </c>
      <c r="DZ19" s="144">
        <v>142.6</v>
      </c>
      <c r="EA19" s="144">
        <v>143.80000000000001</v>
      </c>
      <c r="EB19" s="144">
        <v>142.19999999999999</v>
      </c>
      <c r="EC19" s="144">
        <v>142.80000000000001</v>
      </c>
      <c r="ED19" s="144">
        <v>140.9</v>
      </c>
      <c r="EE19" s="144">
        <v>160.30000000000001</v>
      </c>
      <c r="EF19" s="144">
        <v>180.8</v>
      </c>
      <c r="EG19" s="144">
        <v>172.1</v>
      </c>
      <c r="EH19" s="144">
        <v>171.3</v>
      </c>
      <c r="EI19" s="144">
        <v>184</v>
      </c>
      <c r="EJ19" s="144">
        <v>175.7</v>
      </c>
      <c r="EK19" s="144">
        <v>168.4</v>
      </c>
      <c r="EL19" s="144">
        <v>176.8</v>
      </c>
      <c r="EM19" s="144">
        <v>168.4</v>
      </c>
      <c r="EN19" s="144">
        <v>183.1</v>
      </c>
      <c r="EO19" s="144">
        <v>176.5</v>
      </c>
      <c r="EP19" s="144">
        <v>151.69999999999999</v>
      </c>
      <c r="EQ19" s="144">
        <v>151.6</v>
      </c>
      <c r="ER19" s="144">
        <v>144.80000000000001</v>
      </c>
      <c r="ES19" s="144">
        <v>184.9</v>
      </c>
      <c r="ET19" s="144">
        <v>186.6</v>
      </c>
      <c r="EU19" s="144">
        <v>192.2</v>
      </c>
      <c r="EV19" s="144">
        <v>176</v>
      </c>
      <c r="EW19" s="144">
        <v>180.9</v>
      </c>
      <c r="EX19" s="144">
        <v>212.8</v>
      </c>
      <c r="EY19" s="144">
        <v>187.7</v>
      </c>
      <c r="EZ19" s="144">
        <v>184.3</v>
      </c>
      <c r="FA19" s="144">
        <v>185.3</v>
      </c>
      <c r="FB19" s="144">
        <v>196.8</v>
      </c>
      <c r="FC19" s="144">
        <v>149.4</v>
      </c>
      <c r="FD19" s="144">
        <v>142.30000000000001</v>
      </c>
      <c r="FE19" s="144">
        <v>149.5</v>
      </c>
      <c r="FF19" s="144">
        <v>151.30000000000001</v>
      </c>
      <c r="FG19" s="144">
        <v>157.30000000000001</v>
      </c>
      <c r="FH19" s="144">
        <v>149.30000000000001</v>
      </c>
      <c r="FI19" s="144">
        <v>158.4</v>
      </c>
      <c r="FJ19" s="144">
        <v>160.69999999999999</v>
      </c>
      <c r="FK19" s="144">
        <v>145.9</v>
      </c>
      <c r="FL19" s="144">
        <v>151.9</v>
      </c>
      <c r="FM19" s="144">
        <v>147.6</v>
      </c>
      <c r="FN19" s="144">
        <v>152.4</v>
      </c>
      <c r="FO19" s="144">
        <v>145</v>
      </c>
      <c r="FP19" s="144">
        <v>157.9</v>
      </c>
      <c r="FQ19" s="144">
        <v>142.5</v>
      </c>
      <c r="FR19" s="144">
        <v>152.80000000000001</v>
      </c>
      <c r="FS19" s="144">
        <v>160.80000000000001</v>
      </c>
      <c r="FT19" s="144">
        <v>150</v>
      </c>
      <c r="FU19" s="144">
        <v>142.5</v>
      </c>
      <c r="FV19" s="144">
        <v>152.6</v>
      </c>
      <c r="FW19" s="144">
        <v>147.30000000000001</v>
      </c>
      <c r="FX19" s="144">
        <v>146.6</v>
      </c>
      <c r="FY19" s="144">
        <v>158.69999999999999</v>
      </c>
      <c r="FZ19" s="144">
        <v>161.80000000000001</v>
      </c>
      <c r="GA19" s="144">
        <v>158.80000000000001</v>
      </c>
      <c r="GB19" s="144">
        <v>157.1</v>
      </c>
      <c r="GC19" s="144">
        <v>174.5</v>
      </c>
      <c r="GD19" s="144">
        <v>159.80000000000001</v>
      </c>
      <c r="GE19" s="144">
        <v>161.1</v>
      </c>
      <c r="GF19" s="137">
        <f t="shared" si="1"/>
        <v>159.4</v>
      </c>
      <c r="GG19" s="137">
        <f t="shared" si="0"/>
        <v>166.75</v>
      </c>
      <c r="GH19" s="144">
        <v>159</v>
      </c>
      <c r="GI19" s="144">
        <v>154.19999999999999</v>
      </c>
      <c r="GJ19" s="144">
        <v>194.1</v>
      </c>
      <c r="GK19" s="144">
        <v>175.5</v>
      </c>
      <c r="GL19" s="144">
        <v>187.6</v>
      </c>
      <c r="GM19" s="144">
        <v>177.5</v>
      </c>
      <c r="GN19" s="144">
        <v>180.3</v>
      </c>
      <c r="GO19" s="144">
        <v>181.4</v>
      </c>
      <c r="GP19" s="144">
        <v>187.6</v>
      </c>
      <c r="GQ19" s="144">
        <v>183.4</v>
      </c>
      <c r="GR19" s="144">
        <v>191.9</v>
      </c>
      <c r="GS19" s="144">
        <v>187</v>
      </c>
      <c r="GT19" s="144">
        <v>155.30000000000001</v>
      </c>
      <c r="GU19" s="144">
        <v>212.6</v>
      </c>
      <c r="GV19" s="144">
        <v>212.4</v>
      </c>
      <c r="GW19" s="144">
        <v>204.2</v>
      </c>
      <c r="GX19" s="144">
        <v>200.1</v>
      </c>
      <c r="GY19" s="144">
        <v>202.1</v>
      </c>
      <c r="GZ19" s="144">
        <v>202</v>
      </c>
      <c r="HA19" s="144">
        <v>200.6</v>
      </c>
      <c r="HB19" s="144">
        <v>209.6</v>
      </c>
      <c r="HC19" s="144">
        <v>207.1</v>
      </c>
      <c r="HD19" s="144">
        <v>192.6</v>
      </c>
    </row>
    <row r="20" spans="1:212" s="49" customFormat="1" ht="21.9" customHeight="1" x14ac:dyDescent="0.25">
      <c r="A20" s="146">
        <v>2010</v>
      </c>
      <c r="B20" s="144">
        <v>159.6</v>
      </c>
      <c r="C20" s="144">
        <v>152.9</v>
      </c>
      <c r="D20" s="144">
        <v>153.1</v>
      </c>
      <c r="E20" s="144">
        <v>144.4</v>
      </c>
      <c r="F20" s="144">
        <v>144.9</v>
      </c>
      <c r="G20" s="144">
        <v>218.3</v>
      </c>
      <c r="H20" s="144">
        <v>160.69999999999999</v>
      </c>
      <c r="I20" s="144">
        <v>157.30000000000001</v>
      </c>
      <c r="J20" s="144">
        <v>150.30000000000001</v>
      </c>
      <c r="K20" s="144">
        <v>152.5</v>
      </c>
      <c r="L20" s="144">
        <v>192.8</v>
      </c>
      <c r="M20" s="144">
        <v>190.8</v>
      </c>
      <c r="N20" s="144">
        <v>195</v>
      </c>
      <c r="O20" s="144">
        <v>194.9</v>
      </c>
      <c r="P20" s="144">
        <v>192.8</v>
      </c>
      <c r="Q20" s="144">
        <v>192.7</v>
      </c>
      <c r="R20" s="144">
        <v>196.7</v>
      </c>
      <c r="S20" s="144">
        <v>188.2</v>
      </c>
      <c r="T20" s="144">
        <v>223</v>
      </c>
      <c r="U20" s="144">
        <v>192.9</v>
      </c>
      <c r="V20" s="144">
        <v>195.9</v>
      </c>
      <c r="W20" s="144">
        <v>204.6</v>
      </c>
      <c r="X20" s="144">
        <v>170.5</v>
      </c>
      <c r="Y20" s="144">
        <v>172.6</v>
      </c>
      <c r="Z20" s="144">
        <v>168.1</v>
      </c>
      <c r="AA20" s="144">
        <v>198.8</v>
      </c>
      <c r="AB20" s="144">
        <v>199.1</v>
      </c>
      <c r="AC20" s="144">
        <v>199.8</v>
      </c>
      <c r="AD20" s="144">
        <v>198.8</v>
      </c>
      <c r="AE20" s="144">
        <v>200.7</v>
      </c>
      <c r="AF20" s="144">
        <v>198.3</v>
      </c>
      <c r="AG20" s="144">
        <v>203.8</v>
      </c>
      <c r="AH20" s="144">
        <v>199.4</v>
      </c>
      <c r="AI20" s="144">
        <v>187.7</v>
      </c>
      <c r="AJ20" s="144">
        <v>179</v>
      </c>
      <c r="AK20" s="144">
        <v>160.30000000000001</v>
      </c>
      <c r="AL20" s="144">
        <v>155.4</v>
      </c>
      <c r="AM20" s="144">
        <v>163.30000000000001</v>
      </c>
      <c r="AN20" s="144">
        <v>162.5</v>
      </c>
      <c r="AO20" s="144">
        <v>148.1</v>
      </c>
      <c r="AP20" s="144">
        <v>167.5</v>
      </c>
      <c r="AQ20" s="144">
        <v>148.30000000000001</v>
      </c>
      <c r="AR20" s="144">
        <v>160.1</v>
      </c>
      <c r="AS20" s="144">
        <v>150.9</v>
      </c>
      <c r="AT20" s="144">
        <v>149.4</v>
      </c>
      <c r="AU20" s="144">
        <v>147.9</v>
      </c>
      <c r="AV20" s="144">
        <v>214.6</v>
      </c>
      <c r="AW20" s="144">
        <v>161.69999999999999</v>
      </c>
      <c r="AX20" s="144">
        <v>162.4</v>
      </c>
      <c r="AY20" s="144">
        <v>210.6</v>
      </c>
      <c r="AZ20" s="144">
        <v>181.2</v>
      </c>
      <c r="BA20" s="144">
        <v>208.3</v>
      </c>
      <c r="BB20" s="144">
        <v>186.2</v>
      </c>
      <c r="BC20" s="144">
        <v>197.6</v>
      </c>
      <c r="BD20" s="144">
        <v>182.2</v>
      </c>
      <c r="BE20" s="144">
        <v>162.80000000000001</v>
      </c>
      <c r="BF20" s="144">
        <v>165.9</v>
      </c>
      <c r="BG20" s="144">
        <v>160</v>
      </c>
      <c r="BH20" s="144">
        <v>183.7</v>
      </c>
      <c r="BI20" s="144">
        <v>168.1</v>
      </c>
      <c r="BJ20" s="144">
        <v>163.1</v>
      </c>
      <c r="BK20" s="144">
        <v>163.5</v>
      </c>
      <c r="BL20" s="144">
        <v>167.8</v>
      </c>
      <c r="BM20" s="144">
        <v>170.4</v>
      </c>
      <c r="BN20" s="144">
        <v>175.6</v>
      </c>
      <c r="BO20" s="144">
        <v>170.2</v>
      </c>
      <c r="BP20" s="144">
        <v>159</v>
      </c>
      <c r="BQ20" s="144">
        <v>160.19999999999999</v>
      </c>
      <c r="BR20" s="144">
        <v>152.80000000000001</v>
      </c>
      <c r="BS20" s="144">
        <v>151.30000000000001</v>
      </c>
      <c r="BT20" s="144">
        <v>158.69999999999999</v>
      </c>
      <c r="BU20" s="144">
        <v>166.9</v>
      </c>
      <c r="BV20" s="144">
        <v>153.69999999999999</v>
      </c>
      <c r="BW20" s="144">
        <v>153.4</v>
      </c>
      <c r="BX20" s="144">
        <v>160.30000000000001</v>
      </c>
      <c r="BY20" s="144">
        <v>145.1</v>
      </c>
      <c r="BZ20" s="144">
        <v>162.1</v>
      </c>
      <c r="CA20" s="144">
        <v>163.69999999999999</v>
      </c>
      <c r="CB20" s="144">
        <v>168.3</v>
      </c>
      <c r="CC20" s="144">
        <v>214.3</v>
      </c>
      <c r="CD20" s="144">
        <v>202.7</v>
      </c>
      <c r="CE20" s="144">
        <v>200.7</v>
      </c>
      <c r="CF20" s="144">
        <v>204.9</v>
      </c>
      <c r="CG20" s="144">
        <v>204.7</v>
      </c>
      <c r="CH20" s="144">
        <v>200</v>
      </c>
      <c r="CI20" s="144">
        <v>185.9</v>
      </c>
      <c r="CJ20" s="144">
        <v>189.4</v>
      </c>
      <c r="CK20" s="144">
        <v>201.1</v>
      </c>
      <c r="CL20" s="144">
        <v>183.3</v>
      </c>
      <c r="CM20" s="144">
        <v>186.8</v>
      </c>
      <c r="CN20" s="144">
        <v>187.5</v>
      </c>
      <c r="CO20" s="144">
        <v>176.2</v>
      </c>
      <c r="CP20" s="144">
        <v>160.6</v>
      </c>
      <c r="CQ20" s="144">
        <v>167.3</v>
      </c>
      <c r="CR20" s="144">
        <v>175.8</v>
      </c>
      <c r="CS20" s="144">
        <v>171.9</v>
      </c>
      <c r="CT20" s="144">
        <v>193.1</v>
      </c>
      <c r="CU20" s="144">
        <v>203.8</v>
      </c>
      <c r="CV20" s="144">
        <v>188.9</v>
      </c>
      <c r="CW20" s="144">
        <v>148</v>
      </c>
      <c r="CX20" s="144">
        <v>151</v>
      </c>
      <c r="CY20" s="144">
        <v>186.1</v>
      </c>
      <c r="CZ20" s="144">
        <v>174.2</v>
      </c>
      <c r="DA20" s="144">
        <v>185.9</v>
      </c>
      <c r="DB20" s="144">
        <v>164.3</v>
      </c>
      <c r="DC20" s="144">
        <v>166.5</v>
      </c>
      <c r="DD20" s="144">
        <v>168.6</v>
      </c>
      <c r="DE20" s="144">
        <v>159.30000000000001</v>
      </c>
      <c r="DF20" s="144">
        <v>165.8</v>
      </c>
      <c r="DG20" s="144">
        <v>193.7</v>
      </c>
      <c r="DH20" s="144">
        <v>175.6</v>
      </c>
      <c r="DI20" s="144">
        <v>172.5</v>
      </c>
      <c r="DJ20" s="144">
        <v>172</v>
      </c>
      <c r="DK20" s="144">
        <v>201.2</v>
      </c>
      <c r="DL20" s="144">
        <v>203.3</v>
      </c>
      <c r="DM20" s="144">
        <v>206.3</v>
      </c>
      <c r="DN20" s="144">
        <v>205.3</v>
      </c>
      <c r="DO20" s="144">
        <v>200.8</v>
      </c>
      <c r="DP20" s="144">
        <v>162.5</v>
      </c>
      <c r="DQ20" s="144">
        <v>177.8</v>
      </c>
      <c r="DR20" s="144">
        <v>173.8</v>
      </c>
      <c r="DS20" s="144">
        <v>184</v>
      </c>
      <c r="DT20" s="144">
        <v>241.4</v>
      </c>
      <c r="DU20" s="144">
        <v>179.6</v>
      </c>
      <c r="DV20" s="144">
        <v>179</v>
      </c>
      <c r="DW20" s="144">
        <v>176.7</v>
      </c>
      <c r="DX20" s="144">
        <v>170.5</v>
      </c>
      <c r="DY20" s="144">
        <v>217.1</v>
      </c>
      <c r="DZ20" s="144">
        <v>140.5</v>
      </c>
      <c r="EA20" s="144">
        <v>141.6</v>
      </c>
      <c r="EB20" s="144">
        <v>140</v>
      </c>
      <c r="EC20" s="144">
        <v>140.6</v>
      </c>
      <c r="ED20" s="144">
        <v>138.80000000000001</v>
      </c>
      <c r="EE20" s="144">
        <v>156.19999999999999</v>
      </c>
      <c r="EF20" s="144">
        <v>174.5</v>
      </c>
      <c r="EG20" s="144">
        <v>167.5</v>
      </c>
      <c r="EH20" s="144">
        <v>166.5</v>
      </c>
      <c r="EI20" s="144">
        <v>180.2</v>
      </c>
      <c r="EJ20" s="144">
        <v>170.3</v>
      </c>
      <c r="EK20" s="144">
        <v>163.4</v>
      </c>
      <c r="EL20" s="144">
        <v>173</v>
      </c>
      <c r="EM20" s="144">
        <v>164.6</v>
      </c>
      <c r="EN20" s="144">
        <v>176.5</v>
      </c>
      <c r="EO20" s="144">
        <v>171.7</v>
      </c>
      <c r="EP20" s="144">
        <v>149.5</v>
      </c>
      <c r="EQ20" s="144">
        <v>149.4</v>
      </c>
      <c r="ER20" s="144">
        <v>143.1</v>
      </c>
      <c r="ES20" s="144">
        <v>181.5</v>
      </c>
      <c r="ET20" s="144">
        <v>182.9</v>
      </c>
      <c r="EU20" s="144">
        <v>187.9</v>
      </c>
      <c r="EV20" s="144">
        <v>171</v>
      </c>
      <c r="EW20" s="144">
        <v>175.2</v>
      </c>
      <c r="EX20" s="144">
        <v>209.3</v>
      </c>
      <c r="EY20" s="144">
        <v>182.3</v>
      </c>
      <c r="EZ20" s="144">
        <v>179.8</v>
      </c>
      <c r="FA20" s="144">
        <v>180.8</v>
      </c>
      <c r="FB20" s="144">
        <v>192.8</v>
      </c>
      <c r="FC20" s="144">
        <v>147.4</v>
      </c>
      <c r="FD20" s="144">
        <v>140.19999999999999</v>
      </c>
      <c r="FE20" s="144">
        <v>147.30000000000001</v>
      </c>
      <c r="FF20" s="144">
        <v>149</v>
      </c>
      <c r="FG20" s="144">
        <v>152.4</v>
      </c>
      <c r="FH20" s="144">
        <v>144.69999999999999</v>
      </c>
      <c r="FI20" s="144">
        <v>154.19999999999999</v>
      </c>
      <c r="FJ20" s="144">
        <v>156.69999999999999</v>
      </c>
      <c r="FK20" s="144">
        <v>144.19999999999999</v>
      </c>
      <c r="FL20" s="144">
        <v>150.1</v>
      </c>
      <c r="FM20" s="144">
        <v>144.69999999999999</v>
      </c>
      <c r="FN20" s="144">
        <v>150.5</v>
      </c>
      <c r="FO20" s="144">
        <v>142.1</v>
      </c>
      <c r="FP20" s="144">
        <v>155.1</v>
      </c>
      <c r="FQ20" s="144">
        <v>140.80000000000001</v>
      </c>
      <c r="FR20" s="144">
        <v>149.6</v>
      </c>
      <c r="FS20" s="144">
        <v>157.30000000000001</v>
      </c>
      <c r="FT20" s="144">
        <v>148.1</v>
      </c>
      <c r="FU20" s="144">
        <v>140.69999999999999</v>
      </c>
      <c r="FV20" s="144">
        <v>147.9</v>
      </c>
      <c r="FW20" s="144">
        <v>145.80000000000001</v>
      </c>
      <c r="FX20" s="144">
        <v>145</v>
      </c>
      <c r="FY20" s="144">
        <v>157.5</v>
      </c>
      <c r="FZ20" s="144">
        <v>160.9</v>
      </c>
      <c r="GA20" s="144">
        <v>156.30000000000001</v>
      </c>
      <c r="GB20" s="144">
        <v>154.6</v>
      </c>
      <c r="GC20" s="144">
        <v>170.9</v>
      </c>
      <c r="GD20" s="144">
        <v>156.69999999999999</v>
      </c>
      <c r="GE20" s="144">
        <v>158</v>
      </c>
      <c r="GF20" s="137">
        <f t="shared" si="1"/>
        <v>156.64999999999998</v>
      </c>
      <c r="GG20" s="137">
        <f t="shared" si="0"/>
        <v>163.75</v>
      </c>
      <c r="GH20" s="144">
        <v>156.6</v>
      </c>
      <c r="GI20" s="144">
        <v>151.80000000000001</v>
      </c>
      <c r="GJ20" s="144">
        <v>191.8</v>
      </c>
      <c r="GK20" s="144">
        <v>171.5</v>
      </c>
      <c r="GL20" s="144">
        <v>186</v>
      </c>
      <c r="GM20" s="144">
        <v>171.6</v>
      </c>
      <c r="GN20" s="144">
        <v>176.1</v>
      </c>
      <c r="GO20" s="144">
        <v>179</v>
      </c>
      <c r="GP20" s="144">
        <v>185.1</v>
      </c>
      <c r="GQ20" s="144">
        <v>181.3</v>
      </c>
      <c r="GR20" s="144">
        <v>187.1</v>
      </c>
      <c r="GS20" s="144">
        <v>184.4</v>
      </c>
      <c r="GT20" s="144">
        <v>154.4</v>
      </c>
      <c r="GU20" s="144">
        <v>200.6</v>
      </c>
      <c r="GV20" s="144">
        <v>200.7</v>
      </c>
      <c r="GW20" s="144">
        <v>197.7</v>
      </c>
      <c r="GX20" s="144">
        <v>193.7</v>
      </c>
      <c r="GY20" s="144">
        <v>193.9</v>
      </c>
      <c r="GZ20" s="144">
        <v>195.6</v>
      </c>
      <c r="HA20" s="144">
        <v>192.7</v>
      </c>
      <c r="HB20" s="144">
        <v>200.7</v>
      </c>
      <c r="HC20" s="144">
        <v>192.7</v>
      </c>
      <c r="HD20" s="144">
        <v>182.9</v>
      </c>
    </row>
    <row r="21" spans="1:212" s="49" customFormat="1" ht="21.9" customHeight="1" x14ac:dyDescent="0.25">
      <c r="A21" s="146">
        <v>2009</v>
      </c>
      <c r="B21" s="144">
        <v>162.69999999999999</v>
      </c>
      <c r="C21" s="144">
        <v>157.19999999999999</v>
      </c>
      <c r="D21" s="144">
        <v>155.6</v>
      </c>
      <c r="E21" s="144">
        <v>148.80000000000001</v>
      </c>
      <c r="F21" s="144">
        <v>149.4</v>
      </c>
      <c r="G21" s="144">
        <v>222.9</v>
      </c>
      <c r="H21" s="144">
        <v>161.30000000000001</v>
      </c>
      <c r="I21" s="144">
        <v>156.80000000000001</v>
      </c>
      <c r="J21" s="144">
        <v>149.19999999999999</v>
      </c>
      <c r="K21" s="144">
        <v>156.30000000000001</v>
      </c>
      <c r="L21" s="144">
        <v>194.5</v>
      </c>
      <c r="M21" s="144">
        <v>192.3</v>
      </c>
      <c r="N21" s="144">
        <v>195</v>
      </c>
      <c r="O21" s="144">
        <v>196.6</v>
      </c>
      <c r="P21" s="144">
        <v>194.5</v>
      </c>
      <c r="Q21" s="144">
        <v>193.1</v>
      </c>
      <c r="R21" s="144">
        <v>198.1</v>
      </c>
      <c r="S21" s="144">
        <v>191.6</v>
      </c>
      <c r="T21" s="144">
        <v>224.9</v>
      </c>
      <c r="U21" s="144">
        <v>193.6</v>
      </c>
      <c r="V21" s="144">
        <v>194.5</v>
      </c>
      <c r="W21" s="144">
        <v>202.7</v>
      </c>
      <c r="X21" s="144">
        <v>168.4</v>
      </c>
      <c r="Y21" s="144">
        <v>172</v>
      </c>
      <c r="Z21" s="144">
        <v>166.7</v>
      </c>
      <c r="AA21" s="144">
        <v>199</v>
      </c>
      <c r="AB21" s="144">
        <v>197.7</v>
      </c>
      <c r="AC21" s="144">
        <v>198.7</v>
      </c>
      <c r="AD21" s="144">
        <v>197.4</v>
      </c>
      <c r="AE21" s="144">
        <v>199.3</v>
      </c>
      <c r="AF21" s="144">
        <v>198.8</v>
      </c>
      <c r="AG21" s="144">
        <v>204.3</v>
      </c>
      <c r="AH21" s="144">
        <v>198.4</v>
      </c>
      <c r="AI21" s="144">
        <v>188.9</v>
      </c>
      <c r="AJ21" s="144">
        <v>181.4</v>
      </c>
      <c r="AK21" s="144">
        <v>160.69999999999999</v>
      </c>
      <c r="AL21" s="144">
        <v>152</v>
      </c>
      <c r="AM21" s="144">
        <v>165.2</v>
      </c>
      <c r="AN21" s="144">
        <v>163.9</v>
      </c>
      <c r="AO21" s="144">
        <v>145.1</v>
      </c>
      <c r="AP21" s="144">
        <v>165.1</v>
      </c>
      <c r="AQ21" s="144">
        <v>152</v>
      </c>
      <c r="AR21" s="144">
        <v>164.5</v>
      </c>
      <c r="AS21" s="144">
        <v>155.6</v>
      </c>
      <c r="AT21" s="144">
        <v>153.5</v>
      </c>
      <c r="AU21" s="144">
        <v>152.80000000000001</v>
      </c>
      <c r="AV21" s="144">
        <v>218.6</v>
      </c>
      <c r="AW21" s="144">
        <v>162.6</v>
      </c>
      <c r="AX21" s="144">
        <v>163.4</v>
      </c>
      <c r="AY21" s="144">
        <v>209</v>
      </c>
      <c r="AZ21" s="144">
        <v>182.2</v>
      </c>
      <c r="BA21" s="144">
        <v>205.9</v>
      </c>
      <c r="BB21" s="144">
        <v>186.2</v>
      </c>
      <c r="BC21" s="144">
        <v>196.5</v>
      </c>
      <c r="BD21" s="144">
        <v>184</v>
      </c>
      <c r="BE21" s="144">
        <v>164.9</v>
      </c>
      <c r="BF21" s="144">
        <v>166.9</v>
      </c>
      <c r="BG21" s="144">
        <v>163</v>
      </c>
      <c r="BH21" s="144">
        <v>185.2</v>
      </c>
      <c r="BI21" s="144">
        <v>170.3</v>
      </c>
      <c r="BJ21" s="144">
        <v>164.5</v>
      </c>
      <c r="BK21" s="144">
        <v>167.1</v>
      </c>
      <c r="BL21" s="144">
        <v>168</v>
      </c>
      <c r="BM21" s="144">
        <v>165.9</v>
      </c>
      <c r="BN21" s="144">
        <v>172</v>
      </c>
      <c r="BO21" s="144">
        <v>162.1</v>
      </c>
      <c r="BP21" s="144">
        <v>156.30000000000001</v>
      </c>
      <c r="BQ21" s="144">
        <v>147.6</v>
      </c>
      <c r="BR21" s="144">
        <v>154.5</v>
      </c>
      <c r="BS21" s="144">
        <v>152.4</v>
      </c>
      <c r="BT21" s="144">
        <v>160.69999999999999</v>
      </c>
      <c r="BU21" s="144">
        <v>167.5</v>
      </c>
      <c r="BV21" s="144">
        <v>156.9</v>
      </c>
      <c r="BW21" s="144">
        <v>154.4</v>
      </c>
      <c r="BX21" s="144">
        <v>161.9</v>
      </c>
      <c r="BY21" s="144">
        <v>147.6</v>
      </c>
      <c r="BZ21" s="144">
        <v>159.4</v>
      </c>
      <c r="CA21" s="144">
        <v>161.80000000000001</v>
      </c>
      <c r="CB21" s="144">
        <v>169.1</v>
      </c>
      <c r="CC21" s="144">
        <v>211.8</v>
      </c>
      <c r="CD21" s="144">
        <v>199.2</v>
      </c>
      <c r="CE21" s="144">
        <v>197.6</v>
      </c>
      <c r="CF21" s="144">
        <v>201.9</v>
      </c>
      <c r="CG21" s="144">
        <v>201.9</v>
      </c>
      <c r="CH21" s="144">
        <v>196.9</v>
      </c>
      <c r="CI21" s="144">
        <v>185.1</v>
      </c>
      <c r="CJ21" s="144">
        <v>187.1</v>
      </c>
      <c r="CK21" s="144">
        <v>198.2</v>
      </c>
      <c r="CL21" s="144">
        <v>179.2</v>
      </c>
      <c r="CM21" s="144">
        <v>186.9</v>
      </c>
      <c r="CN21" s="144">
        <v>187.8</v>
      </c>
      <c r="CO21" s="144">
        <v>176</v>
      </c>
      <c r="CP21" s="144">
        <v>156.69999999999999</v>
      </c>
      <c r="CQ21" s="144">
        <v>166.3</v>
      </c>
      <c r="CR21" s="144">
        <v>173.7</v>
      </c>
      <c r="CS21" s="144">
        <v>168.6</v>
      </c>
      <c r="CT21" s="144">
        <v>191.8</v>
      </c>
      <c r="CU21" s="144">
        <v>203.1</v>
      </c>
      <c r="CV21" s="144">
        <v>188</v>
      </c>
      <c r="CW21" s="144">
        <v>152.80000000000001</v>
      </c>
      <c r="CX21" s="144">
        <v>156.6</v>
      </c>
      <c r="CY21" s="144">
        <v>185.6</v>
      </c>
      <c r="CZ21" s="144">
        <v>172.3</v>
      </c>
      <c r="DA21" s="144">
        <v>187.2</v>
      </c>
      <c r="DB21" s="144">
        <v>163.69999999999999</v>
      </c>
      <c r="DC21" s="144">
        <v>165.3</v>
      </c>
      <c r="DD21" s="144">
        <v>166</v>
      </c>
      <c r="DE21" s="144">
        <v>161.69999999999999</v>
      </c>
      <c r="DF21" s="144">
        <v>165</v>
      </c>
      <c r="DG21" s="144">
        <v>191.5</v>
      </c>
      <c r="DH21" s="144">
        <v>176.5</v>
      </c>
      <c r="DI21" s="144">
        <v>174</v>
      </c>
      <c r="DJ21" s="144">
        <v>173.5</v>
      </c>
      <c r="DK21" s="144">
        <v>196.8</v>
      </c>
      <c r="DL21" s="144">
        <v>200.5</v>
      </c>
      <c r="DM21" s="144">
        <v>203.6</v>
      </c>
      <c r="DN21" s="144">
        <v>202</v>
      </c>
      <c r="DO21" s="144">
        <v>198.6</v>
      </c>
      <c r="DP21" s="144">
        <v>163</v>
      </c>
      <c r="DQ21" s="144">
        <v>178.1</v>
      </c>
      <c r="DR21" s="144">
        <v>172.9</v>
      </c>
      <c r="DS21" s="144">
        <v>184.4</v>
      </c>
      <c r="DT21" s="144">
        <v>239.9</v>
      </c>
      <c r="DU21" s="144">
        <v>179.6</v>
      </c>
      <c r="DV21" s="144">
        <v>178.8</v>
      </c>
      <c r="DW21" s="144">
        <v>176.9</v>
      </c>
      <c r="DX21" s="144">
        <v>171.3</v>
      </c>
      <c r="DY21" s="144">
        <v>217.5</v>
      </c>
      <c r="DZ21" s="144">
        <v>145.1</v>
      </c>
      <c r="EA21" s="144">
        <v>145.80000000000001</v>
      </c>
      <c r="EB21" s="144">
        <v>144</v>
      </c>
      <c r="EC21" s="144">
        <v>145.1</v>
      </c>
      <c r="ED21" s="144">
        <v>142.69999999999999</v>
      </c>
      <c r="EE21" s="144">
        <v>154.30000000000001</v>
      </c>
      <c r="EF21" s="144">
        <v>175.7</v>
      </c>
      <c r="EG21" s="144">
        <v>168.4</v>
      </c>
      <c r="EH21" s="144">
        <v>168.1</v>
      </c>
      <c r="EI21" s="144">
        <v>181.6</v>
      </c>
      <c r="EJ21" s="144">
        <v>171.2</v>
      </c>
      <c r="EK21" s="144">
        <v>165.3</v>
      </c>
      <c r="EL21" s="144">
        <v>174</v>
      </c>
      <c r="EM21" s="144">
        <v>166</v>
      </c>
      <c r="EN21" s="144">
        <v>178.5</v>
      </c>
      <c r="EO21" s="144">
        <v>172.8</v>
      </c>
      <c r="EP21" s="144">
        <v>152.5</v>
      </c>
      <c r="EQ21" s="144">
        <v>153.30000000000001</v>
      </c>
      <c r="ER21" s="144">
        <v>146.80000000000001</v>
      </c>
      <c r="ES21" s="144">
        <v>181.3</v>
      </c>
      <c r="ET21" s="144">
        <v>183.6</v>
      </c>
      <c r="EU21" s="144">
        <v>188.3</v>
      </c>
      <c r="EV21" s="144">
        <v>171.9</v>
      </c>
      <c r="EW21" s="144">
        <v>176.5</v>
      </c>
      <c r="EX21" s="144">
        <v>209.5</v>
      </c>
      <c r="EY21" s="144">
        <v>181.7</v>
      </c>
      <c r="EZ21" s="144">
        <v>180.7</v>
      </c>
      <c r="FA21" s="144">
        <v>181.3</v>
      </c>
      <c r="FB21" s="144">
        <v>192.9</v>
      </c>
      <c r="FC21" s="144">
        <v>150.80000000000001</v>
      </c>
      <c r="FD21" s="144">
        <v>144.30000000000001</v>
      </c>
      <c r="FE21" s="144">
        <v>148.19999999999999</v>
      </c>
      <c r="FF21" s="144">
        <v>151.1</v>
      </c>
      <c r="FG21" s="144">
        <v>155.69999999999999</v>
      </c>
      <c r="FH21" s="144">
        <v>148</v>
      </c>
      <c r="FI21" s="144">
        <v>157.19999999999999</v>
      </c>
      <c r="FJ21" s="144">
        <v>159.80000000000001</v>
      </c>
      <c r="FK21" s="144">
        <v>143.5</v>
      </c>
      <c r="FL21" s="144">
        <v>147.30000000000001</v>
      </c>
      <c r="FM21" s="144">
        <v>146.4</v>
      </c>
      <c r="FN21" s="144">
        <v>149.80000000000001</v>
      </c>
      <c r="FO21" s="144">
        <v>141.69999999999999</v>
      </c>
      <c r="FP21" s="144">
        <v>155.5</v>
      </c>
      <c r="FQ21" s="144">
        <v>141.1</v>
      </c>
      <c r="FR21" s="144">
        <v>150.1</v>
      </c>
      <c r="FS21" s="144">
        <v>160.9</v>
      </c>
      <c r="FT21" s="144">
        <v>144.6</v>
      </c>
      <c r="FU21" s="144">
        <v>139.1</v>
      </c>
      <c r="FV21" s="144">
        <v>150.80000000000001</v>
      </c>
      <c r="FW21" s="144">
        <v>146.69999999999999</v>
      </c>
      <c r="FX21" s="144">
        <v>146.1</v>
      </c>
      <c r="FY21" s="144">
        <v>155.1</v>
      </c>
      <c r="FZ21" s="144">
        <v>160.4</v>
      </c>
      <c r="GA21" s="144">
        <v>158.30000000000001</v>
      </c>
      <c r="GB21" s="144">
        <v>156.69999999999999</v>
      </c>
      <c r="GC21" s="144">
        <v>172.5</v>
      </c>
      <c r="GD21" s="144">
        <v>160</v>
      </c>
      <c r="GE21" s="144">
        <v>161.9</v>
      </c>
      <c r="GF21" s="137">
        <f t="shared" si="1"/>
        <v>160.35</v>
      </c>
      <c r="GG21" s="137">
        <f t="shared" si="0"/>
        <v>166.6</v>
      </c>
      <c r="GH21" s="144">
        <v>160.69999999999999</v>
      </c>
      <c r="GI21" s="144">
        <v>155.6</v>
      </c>
      <c r="GJ21" s="144">
        <v>188.5</v>
      </c>
      <c r="GK21" s="144">
        <v>173</v>
      </c>
      <c r="GL21" s="144">
        <v>186.3</v>
      </c>
      <c r="GM21" s="144">
        <v>174.6</v>
      </c>
      <c r="GN21" s="144">
        <v>177.4</v>
      </c>
      <c r="GO21" s="144">
        <v>175.5</v>
      </c>
      <c r="GP21" s="144">
        <v>182.5</v>
      </c>
      <c r="GQ21" s="144">
        <v>180</v>
      </c>
      <c r="GR21" s="144">
        <v>187.3</v>
      </c>
      <c r="GS21" s="144">
        <v>182.8</v>
      </c>
      <c r="GT21" s="144">
        <v>155.19999999999999</v>
      </c>
      <c r="GU21" s="144">
        <v>205.4</v>
      </c>
      <c r="GV21" s="144">
        <v>206.6</v>
      </c>
      <c r="GW21" s="144">
        <v>203</v>
      </c>
      <c r="GX21" s="144">
        <v>198.9</v>
      </c>
      <c r="GY21" s="144">
        <v>198.8</v>
      </c>
      <c r="GZ21" s="144">
        <v>200.1</v>
      </c>
      <c r="HA21" s="144">
        <v>197.4</v>
      </c>
      <c r="HB21" s="144">
        <v>205.6</v>
      </c>
      <c r="HC21" s="144">
        <v>199.6</v>
      </c>
      <c r="HD21" s="144">
        <v>188.5</v>
      </c>
    </row>
    <row r="22" spans="1:212" s="49" customFormat="1" ht="21.9" customHeight="1" x14ac:dyDescent="0.25">
      <c r="A22" s="146">
        <v>2008</v>
      </c>
      <c r="B22" s="144">
        <v>150.30000000000001</v>
      </c>
      <c r="C22" s="144">
        <v>146.9</v>
      </c>
      <c r="D22" s="144">
        <v>143.69999999999999</v>
      </c>
      <c r="E22" s="144">
        <v>138.4</v>
      </c>
      <c r="F22" s="144">
        <v>138.80000000000001</v>
      </c>
      <c r="G22" s="144">
        <v>210.8</v>
      </c>
      <c r="H22" s="144">
        <v>152.19999999999999</v>
      </c>
      <c r="I22" s="144">
        <v>148.4</v>
      </c>
      <c r="J22" s="144">
        <v>138.6</v>
      </c>
      <c r="K22" s="144">
        <v>145.4</v>
      </c>
      <c r="L22" s="144">
        <v>182.7</v>
      </c>
      <c r="M22" s="144">
        <v>179.8</v>
      </c>
      <c r="N22" s="144">
        <v>183.2</v>
      </c>
      <c r="O22" s="144">
        <v>184.7</v>
      </c>
      <c r="P22" s="144">
        <v>182.6</v>
      </c>
      <c r="Q22" s="144">
        <v>181.3</v>
      </c>
      <c r="R22" s="144">
        <v>186</v>
      </c>
      <c r="S22" s="144">
        <v>179.9</v>
      </c>
      <c r="T22" s="144">
        <v>210.6</v>
      </c>
      <c r="U22" s="144">
        <v>181.5</v>
      </c>
      <c r="V22" s="144">
        <v>183.2</v>
      </c>
      <c r="W22" s="144">
        <v>191.6</v>
      </c>
      <c r="X22" s="144">
        <v>158.80000000000001</v>
      </c>
      <c r="Y22" s="144">
        <v>161.9</v>
      </c>
      <c r="Z22" s="144">
        <v>157.9</v>
      </c>
      <c r="AA22" s="144">
        <v>185.8</v>
      </c>
      <c r="AB22" s="144">
        <v>184.8</v>
      </c>
      <c r="AC22" s="144">
        <v>185.7</v>
      </c>
      <c r="AD22" s="144">
        <v>184.5</v>
      </c>
      <c r="AE22" s="144">
        <v>186.1</v>
      </c>
      <c r="AF22" s="144">
        <v>185.2</v>
      </c>
      <c r="AG22" s="144">
        <v>189.2</v>
      </c>
      <c r="AH22" s="144">
        <v>185.3</v>
      </c>
      <c r="AI22" s="144">
        <v>177.5</v>
      </c>
      <c r="AJ22" s="144">
        <v>170.4</v>
      </c>
      <c r="AK22" s="144">
        <v>149.6</v>
      </c>
      <c r="AL22" s="144">
        <v>142.5</v>
      </c>
      <c r="AM22" s="144">
        <v>152.9</v>
      </c>
      <c r="AN22" s="144">
        <v>153</v>
      </c>
      <c r="AO22" s="144">
        <v>135.30000000000001</v>
      </c>
      <c r="AP22" s="144">
        <v>155.6</v>
      </c>
      <c r="AQ22" s="144">
        <v>140.4</v>
      </c>
      <c r="AR22" s="144">
        <v>153.19999999999999</v>
      </c>
      <c r="AS22" s="144">
        <v>143.9</v>
      </c>
      <c r="AT22" s="144">
        <v>142.5</v>
      </c>
      <c r="AU22" s="144">
        <v>141.1</v>
      </c>
      <c r="AV22" s="144">
        <v>205.5</v>
      </c>
      <c r="AW22" s="144">
        <v>153.19999999999999</v>
      </c>
      <c r="AX22" s="144">
        <v>152.80000000000001</v>
      </c>
      <c r="AY22" s="144">
        <v>195.7</v>
      </c>
      <c r="AZ22" s="144">
        <v>168.7</v>
      </c>
      <c r="BA22" s="144">
        <v>185.5</v>
      </c>
      <c r="BB22" s="144">
        <v>172.2</v>
      </c>
      <c r="BC22" s="144">
        <v>180.2</v>
      </c>
      <c r="BD22" s="144">
        <v>168.5</v>
      </c>
      <c r="BE22" s="144">
        <v>152.4</v>
      </c>
      <c r="BF22" s="144">
        <v>155.80000000000001</v>
      </c>
      <c r="BG22" s="144">
        <v>151</v>
      </c>
      <c r="BH22" s="144">
        <v>169</v>
      </c>
      <c r="BI22" s="144">
        <v>159.19999999999999</v>
      </c>
      <c r="BJ22" s="144">
        <v>153</v>
      </c>
      <c r="BK22" s="144">
        <v>153.1</v>
      </c>
      <c r="BL22" s="144">
        <v>155.9</v>
      </c>
      <c r="BM22" s="144">
        <v>157.30000000000001</v>
      </c>
      <c r="BN22" s="144">
        <v>163.4</v>
      </c>
      <c r="BO22" s="144">
        <v>152.4</v>
      </c>
      <c r="BP22" s="144">
        <v>147.80000000000001</v>
      </c>
      <c r="BQ22" s="144">
        <v>139.19999999999999</v>
      </c>
      <c r="BR22" s="144">
        <v>144.9</v>
      </c>
      <c r="BS22" s="144">
        <v>143.1</v>
      </c>
      <c r="BT22" s="144">
        <v>152</v>
      </c>
      <c r="BU22" s="144">
        <v>156.80000000000001</v>
      </c>
      <c r="BV22" s="144">
        <v>144</v>
      </c>
      <c r="BW22" s="144">
        <v>141.5</v>
      </c>
      <c r="BX22" s="144">
        <v>149.30000000000001</v>
      </c>
      <c r="BY22" s="144">
        <v>135.9</v>
      </c>
      <c r="BZ22" s="144">
        <v>149.1</v>
      </c>
      <c r="CA22" s="144">
        <v>150.9</v>
      </c>
      <c r="CB22" s="144">
        <v>157.69999999999999</v>
      </c>
      <c r="CC22" s="144">
        <v>198.6</v>
      </c>
      <c r="CD22" s="144">
        <v>186.4</v>
      </c>
      <c r="CE22" s="144">
        <v>185.1</v>
      </c>
      <c r="CF22" s="144">
        <v>188.7</v>
      </c>
      <c r="CG22" s="144">
        <v>189.1</v>
      </c>
      <c r="CH22" s="144">
        <v>184.5</v>
      </c>
      <c r="CI22" s="144">
        <v>171.3</v>
      </c>
      <c r="CJ22" s="144">
        <v>173.7</v>
      </c>
      <c r="CK22" s="144">
        <v>184.5</v>
      </c>
      <c r="CL22" s="144">
        <v>169.6</v>
      </c>
      <c r="CM22" s="144">
        <v>176.4</v>
      </c>
      <c r="CN22" s="144">
        <v>177</v>
      </c>
      <c r="CO22" s="144">
        <v>164.4</v>
      </c>
      <c r="CP22" s="144">
        <v>140.19999999999999</v>
      </c>
      <c r="CQ22" s="144">
        <v>155.69999999999999</v>
      </c>
      <c r="CR22" s="144">
        <v>161.6</v>
      </c>
      <c r="CS22" s="144">
        <v>158.69999999999999</v>
      </c>
      <c r="CT22" s="144">
        <v>177.4</v>
      </c>
      <c r="CU22" s="144">
        <v>190.6</v>
      </c>
      <c r="CV22" s="144">
        <v>175</v>
      </c>
      <c r="CW22" s="144">
        <v>141.80000000000001</v>
      </c>
      <c r="CX22" s="144">
        <v>147.1</v>
      </c>
      <c r="CY22" s="144">
        <v>175.5</v>
      </c>
      <c r="CZ22" s="144">
        <v>164.2</v>
      </c>
      <c r="DA22" s="144">
        <v>176.2</v>
      </c>
      <c r="DB22" s="144">
        <v>152.9</v>
      </c>
      <c r="DC22" s="144">
        <v>153.1</v>
      </c>
      <c r="DD22" s="144">
        <v>154.6</v>
      </c>
      <c r="DE22" s="144">
        <v>152</v>
      </c>
      <c r="DF22" s="144">
        <v>154.80000000000001</v>
      </c>
      <c r="DG22" s="144">
        <v>176.2</v>
      </c>
      <c r="DH22" s="144">
        <v>167</v>
      </c>
      <c r="DI22" s="144">
        <v>162.5</v>
      </c>
      <c r="DJ22" s="144">
        <v>161.9</v>
      </c>
      <c r="DK22" s="144">
        <v>184</v>
      </c>
      <c r="DL22" s="144">
        <v>187.3</v>
      </c>
      <c r="DM22" s="144">
        <v>189.6</v>
      </c>
      <c r="DN22" s="144">
        <v>188.7</v>
      </c>
      <c r="DO22" s="144">
        <v>185.6</v>
      </c>
      <c r="DP22" s="144">
        <v>152.6</v>
      </c>
      <c r="DQ22" s="144">
        <v>166</v>
      </c>
      <c r="DR22" s="144">
        <v>160.69999999999999</v>
      </c>
      <c r="DS22" s="144">
        <v>173.9</v>
      </c>
      <c r="DT22" s="144">
        <v>226.8</v>
      </c>
      <c r="DU22" s="144">
        <v>168</v>
      </c>
      <c r="DV22" s="144">
        <v>167.2</v>
      </c>
      <c r="DW22" s="144">
        <v>165.9</v>
      </c>
      <c r="DX22" s="144">
        <v>161.6</v>
      </c>
      <c r="DY22" s="144">
        <v>202.1</v>
      </c>
      <c r="DZ22" s="144">
        <v>135.80000000000001</v>
      </c>
      <c r="EA22" s="144">
        <v>136.6</v>
      </c>
      <c r="EB22" s="144">
        <v>134.6</v>
      </c>
      <c r="EC22" s="144">
        <v>135.30000000000001</v>
      </c>
      <c r="ED22" s="144">
        <v>133.80000000000001</v>
      </c>
      <c r="EE22" s="144">
        <v>145</v>
      </c>
      <c r="EF22" s="144">
        <v>165.4</v>
      </c>
      <c r="EG22" s="144">
        <v>158.4</v>
      </c>
      <c r="EH22" s="144">
        <v>159</v>
      </c>
      <c r="EI22" s="144">
        <v>170.6</v>
      </c>
      <c r="EJ22" s="144">
        <v>160.19999999999999</v>
      </c>
      <c r="EK22" s="144">
        <v>157.5</v>
      </c>
      <c r="EL22" s="144">
        <v>163.9</v>
      </c>
      <c r="EM22" s="144">
        <v>157.5</v>
      </c>
      <c r="EN22" s="144">
        <v>168.2</v>
      </c>
      <c r="EO22" s="144">
        <v>161.5</v>
      </c>
      <c r="EP22" s="144">
        <v>141.30000000000001</v>
      </c>
      <c r="EQ22" s="144">
        <v>140.6</v>
      </c>
      <c r="ER22" s="144">
        <v>136.19999999999999</v>
      </c>
      <c r="ES22" s="144">
        <v>172.3</v>
      </c>
      <c r="ET22" s="144">
        <v>174.7</v>
      </c>
      <c r="EU22" s="144">
        <v>175.7</v>
      </c>
      <c r="EV22" s="144">
        <v>161</v>
      </c>
      <c r="EW22" s="144">
        <v>165.7</v>
      </c>
      <c r="EX22" s="144">
        <v>196.2</v>
      </c>
      <c r="EY22" s="144">
        <v>169.2</v>
      </c>
      <c r="EZ22" s="144">
        <v>169.3</v>
      </c>
      <c r="FA22" s="144">
        <v>167.9</v>
      </c>
      <c r="FB22" s="144">
        <v>178.2</v>
      </c>
      <c r="FC22" s="144">
        <v>142.1</v>
      </c>
      <c r="FD22" s="144">
        <v>134.80000000000001</v>
      </c>
      <c r="FE22" s="144">
        <v>138.4</v>
      </c>
      <c r="FF22" s="144">
        <v>141.30000000000001</v>
      </c>
      <c r="FG22" s="144">
        <v>136.69999999999999</v>
      </c>
      <c r="FH22" s="144">
        <v>133.4</v>
      </c>
      <c r="FI22" s="144">
        <v>146</v>
      </c>
      <c r="FJ22" s="144">
        <v>147.5</v>
      </c>
      <c r="FK22" s="144">
        <v>132.4</v>
      </c>
      <c r="FL22" s="144">
        <v>137</v>
      </c>
      <c r="FM22" s="144">
        <v>137.5</v>
      </c>
      <c r="FN22" s="144">
        <v>140.30000000000001</v>
      </c>
      <c r="FO22" s="144">
        <v>133.19999999999999</v>
      </c>
      <c r="FP22" s="144">
        <v>144.1</v>
      </c>
      <c r="FQ22" s="144">
        <v>130.69999999999999</v>
      </c>
      <c r="FR22" s="144">
        <v>138.30000000000001</v>
      </c>
      <c r="FS22" s="144">
        <v>149.1</v>
      </c>
      <c r="FT22" s="144">
        <v>134.69999999999999</v>
      </c>
      <c r="FU22" s="144">
        <v>128.9</v>
      </c>
      <c r="FV22" s="144">
        <v>141</v>
      </c>
      <c r="FW22" s="144">
        <v>136.1</v>
      </c>
      <c r="FX22" s="144">
        <v>136.1</v>
      </c>
      <c r="FY22" s="144">
        <v>144.80000000000001</v>
      </c>
      <c r="FZ22" s="144">
        <v>149.69999999999999</v>
      </c>
      <c r="GA22" s="144">
        <v>147.19999999999999</v>
      </c>
      <c r="GB22" s="144">
        <v>145.80000000000001</v>
      </c>
      <c r="GC22" s="144">
        <v>161.80000000000001</v>
      </c>
      <c r="GD22" s="144">
        <v>150.80000000000001</v>
      </c>
      <c r="GE22" s="144">
        <v>150.80000000000001</v>
      </c>
      <c r="GF22" s="137">
        <f t="shared" si="1"/>
        <v>150.85000000000002</v>
      </c>
      <c r="GG22" s="137">
        <f t="shared" si="0"/>
        <v>156.35000000000002</v>
      </c>
      <c r="GH22" s="144">
        <v>150.9</v>
      </c>
      <c r="GI22" s="144">
        <v>145.9</v>
      </c>
      <c r="GJ22" s="144">
        <v>176.9</v>
      </c>
      <c r="GK22" s="144">
        <v>162.4</v>
      </c>
      <c r="GL22" s="144">
        <v>174.9</v>
      </c>
      <c r="GM22" s="144">
        <v>162.80000000000001</v>
      </c>
      <c r="GN22" s="144">
        <v>165.7</v>
      </c>
      <c r="GO22" s="144">
        <v>165.6</v>
      </c>
      <c r="GP22" s="144">
        <v>172.2</v>
      </c>
      <c r="GQ22" s="144">
        <v>168.4</v>
      </c>
      <c r="GR22" s="144">
        <v>176.3</v>
      </c>
      <c r="GS22" s="144">
        <v>173</v>
      </c>
      <c r="GT22" s="144">
        <v>146.5</v>
      </c>
      <c r="GU22" s="144">
        <v>190.2</v>
      </c>
      <c r="GV22" s="144">
        <v>191</v>
      </c>
      <c r="GW22" s="144">
        <v>194.3</v>
      </c>
      <c r="GX22" s="144">
        <v>188.6</v>
      </c>
      <c r="GY22" s="144">
        <v>186.7</v>
      </c>
      <c r="GZ22" s="144">
        <v>188</v>
      </c>
      <c r="HA22" s="144">
        <v>186.8</v>
      </c>
      <c r="HB22" s="144">
        <v>194.6</v>
      </c>
      <c r="HC22" s="144">
        <v>184.9</v>
      </c>
      <c r="HD22" s="144">
        <v>174.4</v>
      </c>
    </row>
    <row r="23" spans="1:212" s="49" customFormat="1" ht="21.9" customHeight="1" x14ac:dyDescent="0.25">
      <c r="A23" s="146">
        <v>2007</v>
      </c>
      <c r="B23" s="144">
        <v>146.9</v>
      </c>
      <c r="C23" s="144">
        <v>143.30000000000001</v>
      </c>
      <c r="D23" s="144">
        <v>140.30000000000001</v>
      </c>
      <c r="E23" s="144">
        <v>134.80000000000001</v>
      </c>
      <c r="F23" s="144">
        <v>135.4</v>
      </c>
      <c r="G23" s="144">
        <v>206.8</v>
      </c>
      <c r="H23" s="144">
        <v>147.69999999999999</v>
      </c>
      <c r="I23" s="144">
        <v>143.1</v>
      </c>
      <c r="J23" s="144">
        <v>134.80000000000001</v>
      </c>
      <c r="K23" s="144">
        <v>141.69999999999999</v>
      </c>
      <c r="L23" s="144">
        <v>175.1</v>
      </c>
      <c r="M23" s="144">
        <v>173.7</v>
      </c>
      <c r="N23" s="144">
        <v>176.7</v>
      </c>
      <c r="O23" s="144">
        <v>177.5</v>
      </c>
      <c r="P23" s="144">
        <v>176.2</v>
      </c>
      <c r="Q23" s="144">
        <v>174.7</v>
      </c>
      <c r="R23" s="144">
        <v>179.1</v>
      </c>
      <c r="S23" s="144">
        <v>173.6</v>
      </c>
      <c r="T23" s="144">
        <v>201.1</v>
      </c>
      <c r="U23" s="144">
        <v>175.2</v>
      </c>
      <c r="V23" s="144">
        <v>178.2</v>
      </c>
      <c r="W23" s="144">
        <v>185.9</v>
      </c>
      <c r="X23" s="144">
        <v>152.6</v>
      </c>
      <c r="Y23" s="144">
        <v>155.9</v>
      </c>
      <c r="Z23" s="144">
        <v>152.30000000000001</v>
      </c>
      <c r="AA23" s="144">
        <v>179.6</v>
      </c>
      <c r="AB23" s="144">
        <v>178.3</v>
      </c>
      <c r="AC23" s="144">
        <v>179.6</v>
      </c>
      <c r="AD23" s="144">
        <v>178</v>
      </c>
      <c r="AE23" s="144">
        <v>179.5</v>
      </c>
      <c r="AF23" s="144">
        <v>178.6</v>
      </c>
      <c r="AG23" s="144">
        <v>183.3</v>
      </c>
      <c r="AH23" s="144">
        <v>179.1</v>
      </c>
      <c r="AI23" s="144">
        <v>173.4</v>
      </c>
      <c r="AJ23" s="144">
        <v>163.1</v>
      </c>
      <c r="AK23" s="144">
        <v>145.6</v>
      </c>
      <c r="AL23" s="144">
        <v>139</v>
      </c>
      <c r="AM23" s="144">
        <v>148.9</v>
      </c>
      <c r="AN23" s="144">
        <v>148.1</v>
      </c>
      <c r="AO23" s="144">
        <v>131.69999999999999</v>
      </c>
      <c r="AP23" s="144">
        <v>152</v>
      </c>
      <c r="AQ23" s="144">
        <v>135.80000000000001</v>
      </c>
      <c r="AR23" s="144">
        <v>148</v>
      </c>
      <c r="AS23" s="144">
        <v>140.1</v>
      </c>
      <c r="AT23" s="144">
        <v>138.1</v>
      </c>
      <c r="AU23" s="144">
        <v>136.9</v>
      </c>
      <c r="AV23" s="144">
        <v>200.4</v>
      </c>
      <c r="AW23" s="144">
        <v>148</v>
      </c>
      <c r="AX23" s="144">
        <v>148.1</v>
      </c>
      <c r="AY23" s="144">
        <v>186.5</v>
      </c>
      <c r="AZ23" s="144">
        <v>160.5</v>
      </c>
      <c r="BA23" s="144">
        <v>177.7</v>
      </c>
      <c r="BB23" s="144">
        <v>166</v>
      </c>
      <c r="BC23" s="144">
        <v>175</v>
      </c>
      <c r="BD23" s="144">
        <v>159.19999999999999</v>
      </c>
      <c r="BE23" s="144">
        <v>149</v>
      </c>
      <c r="BF23" s="144">
        <v>152.6</v>
      </c>
      <c r="BG23" s="144">
        <v>147.69999999999999</v>
      </c>
      <c r="BH23" s="144">
        <v>165.4</v>
      </c>
      <c r="BI23" s="144">
        <v>154.1</v>
      </c>
      <c r="BJ23" s="144">
        <v>149.69999999999999</v>
      </c>
      <c r="BK23" s="144">
        <v>149.5</v>
      </c>
      <c r="BL23" s="144">
        <v>152.69999999999999</v>
      </c>
      <c r="BM23" s="144">
        <v>152.4</v>
      </c>
      <c r="BN23" s="144">
        <v>157.6</v>
      </c>
      <c r="BO23" s="144">
        <v>148.9</v>
      </c>
      <c r="BP23" s="144">
        <v>144</v>
      </c>
      <c r="BQ23" s="144">
        <v>135</v>
      </c>
      <c r="BR23" s="144">
        <v>141</v>
      </c>
      <c r="BS23" s="144">
        <v>138.69999999999999</v>
      </c>
      <c r="BT23" s="144">
        <v>147.6</v>
      </c>
      <c r="BU23" s="144">
        <v>150.9</v>
      </c>
      <c r="BV23" s="144">
        <v>139.4</v>
      </c>
      <c r="BW23" s="144">
        <v>138</v>
      </c>
      <c r="BX23" s="144">
        <v>145.19999999999999</v>
      </c>
      <c r="BY23" s="144">
        <v>132.4</v>
      </c>
      <c r="BZ23" s="144">
        <v>146.4</v>
      </c>
      <c r="CA23" s="144">
        <v>148.19999999999999</v>
      </c>
      <c r="CB23" s="144">
        <v>152.5</v>
      </c>
      <c r="CC23" s="144">
        <v>191.8</v>
      </c>
      <c r="CD23" s="144">
        <v>180.4</v>
      </c>
      <c r="CE23" s="144">
        <v>179.7</v>
      </c>
      <c r="CF23" s="144">
        <v>182</v>
      </c>
      <c r="CG23" s="144">
        <v>181.7</v>
      </c>
      <c r="CH23" s="144">
        <v>179.1</v>
      </c>
      <c r="CI23" s="144">
        <v>166.8</v>
      </c>
      <c r="CJ23" s="144">
        <v>169.1</v>
      </c>
      <c r="CK23" s="144">
        <v>180.4</v>
      </c>
      <c r="CL23" s="144">
        <v>166.8</v>
      </c>
      <c r="CM23" s="144">
        <v>172.5</v>
      </c>
      <c r="CN23" s="144">
        <v>172.9</v>
      </c>
      <c r="CO23" s="144">
        <v>161.69999999999999</v>
      </c>
      <c r="CP23" s="144">
        <v>137.19999999999999</v>
      </c>
      <c r="CQ23" s="144">
        <v>152.6</v>
      </c>
      <c r="CR23" s="144">
        <v>158.69999999999999</v>
      </c>
      <c r="CS23" s="144">
        <v>156.1</v>
      </c>
      <c r="CT23" s="144">
        <v>174.2</v>
      </c>
      <c r="CU23" s="144">
        <v>184.5</v>
      </c>
      <c r="CV23" s="144">
        <v>171.4</v>
      </c>
      <c r="CW23" s="144">
        <v>137.69999999999999</v>
      </c>
      <c r="CX23" s="144">
        <v>131.19999999999999</v>
      </c>
      <c r="CY23" s="144">
        <v>169</v>
      </c>
      <c r="CZ23" s="144">
        <v>157.80000000000001</v>
      </c>
      <c r="DA23" s="144">
        <v>170.6</v>
      </c>
      <c r="DB23" s="144">
        <v>145.30000000000001</v>
      </c>
      <c r="DC23" s="144">
        <v>147.69999999999999</v>
      </c>
      <c r="DD23" s="144">
        <v>147.80000000000001</v>
      </c>
      <c r="DE23" s="144">
        <v>147.69999999999999</v>
      </c>
      <c r="DF23" s="144">
        <v>150.30000000000001</v>
      </c>
      <c r="DG23" s="144">
        <v>166.7</v>
      </c>
      <c r="DH23" s="144">
        <v>161.4</v>
      </c>
      <c r="DI23" s="144">
        <v>159.30000000000001</v>
      </c>
      <c r="DJ23" s="144">
        <v>158.69999999999999</v>
      </c>
      <c r="DK23" s="144">
        <v>179.3</v>
      </c>
      <c r="DL23" s="144">
        <v>183.3</v>
      </c>
      <c r="DM23" s="144">
        <v>185.2</v>
      </c>
      <c r="DN23" s="144">
        <v>184.6</v>
      </c>
      <c r="DO23" s="144">
        <v>181.7</v>
      </c>
      <c r="DP23" s="144">
        <v>146.69999999999999</v>
      </c>
      <c r="DQ23" s="144">
        <v>159.4</v>
      </c>
      <c r="DR23" s="144">
        <v>155.69999999999999</v>
      </c>
      <c r="DS23" s="144">
        <v>168.6</v>
      </c>
      <c r="DT23" s="144">
        <v>215.2</v>
      </c>
      <c r="DU23" s="144">
        <v>163.5</v>
      </c>
      <c r="DV23" s="144">
        <v>159.80000000000001</v>
      </c>
      <c r="DW23" s="144">
        <v>159.80000000000001</v>
      </c>
      <c r="DX23" s="144">
        <v>155</v>
      </c>
      <c r="DY23" s="144">
        <v>196.5</v>
      </c>
      <c r="DZ23" s="144">
        <v>132.80000000000001</v>
      </c>
      <c r="EA23" s="144">
        <v>133.69999999999999</v>
      </c>
      <c r="EB23" s="144">
        <v>131.69999999999999</v>
      </c>
      <c r="EC23" s="144">
        <v>132.1</v>
      </c>
      <c r="ED23" s="144">
        <v>131</v>
      </c>
      <c r="EE23" s="144">
        <v>139.80000000000001</v>
      </c>
      <c r="EF23" s="144">
        <v>159</v>
      </c>
      <c r="EG23" s="144">
        <v>153.19999999999999</v>
      </c>
      <c r="EH23" s="144">
        <v>152.4</v>
      </c>
      <c r="EI23" s="144">
        <v>164.9</v>
      </c>
      <c r="EJ23" s="144">
        <v>155.1</v>
      </c>
      <c r="EK23" s="144">
        <v>149.4</v>
      </c>
      <c r="EL23" s="144">
        <v>158.1</v>
      </c>
      <c r="EM23" s="144">
        <v>150.30000000000001</v>
      </c>
      <c r="EN23" s="144">
        <v>161.6</v>
      </c>
      <c r="EO23" s="144">
        <v>156.69999999999999</v>
      </c>
      <c r="EP23" s="144">
        <v>136.19999999999999</v>
      </c>
      <c r="EQ23" s="144">
        <v>135.6</v>
      </c>
      <c r="ER23" s="144">
        <v>132.5</v>
      </c>
      <c r="ES23" s="144">
        <v>168.5</v>
      </c>
      <c r="ET23" s="144">
        <v>169.5</v>
      </c>
      <c r="EU23" s="144">
        <v>169.4</v>
      </c>
      <c r="EV23" s="144">
        <v>156</v>
      </c>
      <c r="EW23" s="144">
        <v>159.4</v>
      </c>
      <c r="EX23" s="144">
        <v>188.4</v>
      </c>
      <c r="EY23" s="144">
        <v>163.19999999999999</v>
      </c>
      <c r="EZ23" s="144">
        <v>164.9</v>
      </c>
      <c r="FA23" s="144">
        <v>163.1</v>
      </c>
      <c r="FB23" s="144">
        <v>174.4</v>
      </c>
      <c r="FC23" s="144">
        <v>139.30000000000001</v>
      </c>
      <c r="FD23" s="144">
        <v>131.69999999999999</v>
      </c>
      <c r="FE23" s="144">
        <v>129.5</v>
      </c>
      <c r="FF23" s="144">
        <v>133</v>
      </c>
      <c r="FG23" s="144">
        <v>133.69999999999999</v>
      </c>
      <c r="FH23" s="144">
        <v>130.6</v>
      </c>
      <c r="FI23" s="144">
        <v>143.1</v>
      </c>
      <c r="FJ23" s="144">
        <v>144.4</v>
      </c>
      <c r="FK23" s="144">
        <v>128.5</v>
      </c>
      <c r="FL23" s="144">
        <v>132.19999999999999</v>
      </c>
      <c r="FM23" s="144">
        <v>131.6</v>
      </c>
      <c r="FN23" s="144">
        <v>137.1</v>
      </c>
      <c r="FO23" s="144">
        <v>128.80000000000001</v>
      </c>
      <c r="FP23" s="144">
        <v>138.6</v>
      </c>
      <c r="FQ23" s="144">
        <v>126.2</v>
      </c>
      <c r="FR23" s="144">
        <v>134.80000000000001</v>
      </c>
      <c r="FS23" s="144">
        <v>146</v>
      </c>
      <c r="FT23" s="144">
        <v>130.19999999999999</v>
      </c>
      <c r="FU23" s="144">
        <v>125</v>
      </c>
      <c r="FV23" s="144">
        <v>136.4</v>
      </c>
      <c r="FW23" s="144">
        <v>132.1</v>
      </c>
      <c r="FX23" s="144">
        <v>132.1</v>
      </c>
      <c r="FY23" s="144">
        <v>140</v>
      </c>
      <c r="FZ23" s="144">
        <v>144.6</v>
      </c>
      <c r="GA23" s="144">
        <v>144.4</v>
      </c>
      <c r="GB23" s="144">
        <v>143.19999999999999</v>
      </c>
      <c r="GC23" s="144">
        <v>155</v>
      </c>
      <c r="GD23" s="144">
        <v>146.19999999999999</v>
      </c>
      <c r="GE23" s="144">
        <v>146.1</v>
      </c>
      <c r="GF23" s="137">
        <f t="shared" si="1"/>
        <v>146.75</v>
      </c>
      <c r="GG23" s="137">
        <f t="shared" si="0"/>
        <v>151.15</v>
      </c>
      <c r="GH23" s="144">
        <v>147.30000000000001</v>
      </c>
      <c r="GI23" s="144">
        <v>142.9</v>
      </c>
      <c r="GJ23" s="144">
        <v>171.4</v>
      </c>
      <c r="GK23" s="144">
        <v>156.69999999999999</v>
      </c>
      <c r="GL23" s="144">
        <v>168.7</v>
      </c>
      <c r="GM23" s="144">
        <v>158.69999999999999</v>
      </c>
      <c r="GN23" s="144">
        <v>160.1</v>
      </c>
      <c r="GO23" s="144">
        <v>159.4</v>
      </c>
      <c r="GP23" s="144">
        <v>164.8</v>
      </c>
      <c r="GQ23" s="144">
        <v>160.69999999999999</v>
      </c>
      <c r="GR23" s="144">
        <v>168.9</v>
      </c>
      <c r="GS23" s="144">
        <v>164.7</v>
      </c>
      <c r="GT23" s="144">
        <v>141.30000000000001</v>
      </c>
      <c r="GU23" s="144">
        <v>183.1</v>
      </c>
      <c r="GV23" s="144">
        <v>184.4</v>
      </c>
      <c r="GW23" s="144">
        <v>186.8</v>
      </c>
      <c r="GX23" s="144">
        <v>182.4</v>
      </c>
      <c r="GY23" s="144">
        <v>181.7</v>
      </c>
      <c r="GZ23" s="144">
        <v>182.4</v>
      </c>
      <c r="HA23" s="144">
        <v>182</v>
      </c>
      <c r="HB23" s="144">
        <v>187.7</v>
      </c>
      <c r="HC23" s="144">
        <v>180.6</v>
      </c>
      <c r="HD23" s="144">
        <v>170.1</v>
      </c>
    </row>
    <row r="24" spans="1:212" s="49" customFormat="1" ht="21.9" customHeight="1" x14ac:dyDescent="0.25">
      <c r="A24" s="146">
        <v>2006</v>
      </c>
      <c r="B24" s="144">
        <v>135.69999999999999</v>
      </c>
      <c r="C24" s="144">
        <v>133.6</v>
      </c>
      <c r="D24" s="144">
        <v>126.7</v>
      </c>
      <c r="E24" s="144">
        <v>124</v>
      </c>
      <c r="F24" s="144">
        <v>122.2</v>
      </c>
      <c r="G24" s="144">
        <v>196.4</v>
      </c>
      <c r="H24" s="144">
        <v>137.9</v>
      </c>
      <c r="I24" s="144">
        <v>134.80000000000001</v>
      </c>
      <c r="J24" s="144">
        <v>123.2</v>
      </c>
      <c r="K24" s="144">
        <v>127.2</v>
      </c>
      <c r="L24" s="144">
        <v>166.8</v>
      </c>
      <c r="M24" s="144">
        <v>164.9</v>
      </c>
      <c r="N24" s="144">
        <v>169.8</v>
      </c>
      <c r="O24" s="144">
        <v>167.3</v>
      </c>
      <c r="P24" s="144">
        <v>167.4</v>
      </c>
      <c r="Q24" s="144">
        <v>166</v>
      </c>
      <c r="R24" s="144">
        <v>172.2</v>
      </c>
      <c r="S24" s="144">
        <v>164</v>
      </c>
      <c r="T24" s="144">
        <v>191.2</v>
      </c>
      <c r="U24" s="144">
        <v>166.4</v>
      </c>
      <c r="V24" s="144">
        <v>171</v>
      </c>
      <c r="W24" s="144">
        <v>177.9</v>
      </c>
      <c r="X24" s="144">
        <v>146.1</v>
      </c>
      <c r="Y24" s="144">
        <v>149.19999999999999</v>
      </c>
      <c r="Z24" s="144">
        <v>145</v>
      </c>
      <c r="AA24" s="144">
        <v>169.5</v>
      </c>
      <c r="AB24" s="144">
        <v>168</v>
      </c>
      <c r="AC24" s="144">
        <v>169.5</v>
      </c>
      <c r="AD24" s="144">
        <v>167.7</v>
      </c>
      <c r="AE24" s="144">
        <v>169.8</v>
      </c>
      <c r="AF24" s="144">
        <v>169.7</v>
      </c>
      <c r="AG24" s="144">
        <v>173.7</v>
      </c>
      <c r="AH24" s="144">
        <v>169.1</v>
      </c>
      <c r="AI24" s="144">
        <v>158.30000000000001</v>
      </c>
      <c r="AJ24" s="144">
        <v>153</v>
      </c>
      <c r="AK24" s="144">
        <v>136</v>
      </c>
      <c r="AL24" s="144">
        <v>126.5</v>
      </c>
      <c r="AM24" s="144">
        <v>136.69999999999999</v>
      </c>
      <c r="AN24" s="144">
        <v>134.30000000000001</v>
      </c>
      <c r="AO24" s="144">
        <v>118.4</v>
      </c>
      <c r="AP24" s="144">
        <v>136.6</v>
      </c>
      <c r="AQ24" s="144">
        <v>123.6</v>
      </c>
      <c r="AR24" s="144">
        <v>139.9</v>
      </c>
      <c r="AS24" s="144">
        <v>126.3</v>
      </c>
      <c r="AT24" s="144">
        <v>124.3</v>
      </c>
      <c r="AU24" s="144">
        <v>124</v>
      </c>
      <c r="AV24" s="144">
        <v>191.9</v>
      </c>
      <c r="AW24" s="144">
        <v>141.6</v>
      </c>
      <c r="AX24" s="144">
        <v>141.19999999999999</v>
      </c>
      <c r="AY24" s="144">
        <v>177.8</v>
      </c>
      <c r="AZ24" s="144">
        <v>153.80000000000001</v>
      </c>
      <c r="BA24" s="144">
        <v>168.7</v>
      </c>
      <c r="BB24" s="144">
        <v>155.19999999999999</v>
      </c>
      <c r="BC24" s="144">
        <v>163.30000000000001</v>
      </c>
      <c r="BD24" s="144">
        <v>152.80000000000001</v>
      </c>
      <c r="BE24" s="144">
        <v>139.80000000000001</v>
      </c>
      <c r="BF24" s="144">
        <v>144.4</v>
      </c>
      <c r="BG24" s="144">
        <v>139.1</v>
      </c>
      <c r="BH24" s="144">
        <v>154.5</v>
      </c>
      <c r="BI24" s="144">
        <v>144.6</v>
      </c>
      <c r="BJ24" s="144">
        <v>141.19999999999999</v>
      </c>
      <c r="BK24" s="144">
        <v>141.30000000000001</v>
      </c>
      <c r="BL24" s="144">
        <v>144</v>
      </c>
      <c r="BM24" s="144">
        <v>145.80000000000001</v>
      </c>
      <c r="BN24" s="144">
        <v>151.1</v>
      </c>
      <c r="BO24" s="144">
        <v>142.9</v>
      </c>
      <c r="BP24" s="144">
        <v>137.30000000000001</v>
      </c>
      <c r="BQ24" s="144">
        <v>128.4</v>
      </c>
      <c r="BR24" s="144">
        <v>134.69999999999999</v>
      </c>
      <c r="BS24" s="144">
        <v>132.9</v>
      </c>
      <c r="BT24" s="144">
        <v>129</v>
      </c>
      <c r="BU24" s="144">
        <v>143</v>
      </c>
      <c r="BV24" s="144">
        <v>129.4</v>
      </c>
      <c r="BW24" s="144">
        <v>129.80000000000001</v>
      </c>
      <c r="BX24" s="144">
        <v>135.80000000000001</v>
      </c>
      <c r="BY24" s="144">
        <v>125.2</v>
      </c>
      <c r="BZ24" s="144">
        <v>140.19999999999999</v>
      </c>
      <c r="CA24" s="144">
        <v>139.80000000000001</v>
      </c>
      <c r="CB24" s="144">
        <v>144.9</v>
      </c>
      <c r="CC24" s="144">
        <v>180.4</v>
      </c>
      <c r="CD24" s="144">
        <v>171.6</v>
      </c>
      <c r="CE24" s="144">
        <v>170.4</v>
      </c>
      <c r="CF24" s="144">
        <v>172.3</v>
      </c>
      <c r="CG24" s="144">
        <v>173.5</v>
      </c>
      <c r="CH24" s="144">
        <v>170.4</v>
      </c>
      <c r="CI24" s="144">
        <v>157.30000000000001</v>
      </c>
      <c r="CJ24" s="144">
        <v>159.69999999999999</v>
      </c>
      <c r="CK24" s="144">
        <v>171.6</v>
      </c>
      <c r="CL24" s="144">
        <v>161.1</v>
      </c>
      <c r="CM24" s="144">
        <v>165.5</v>
      </c>
      <c r="CN24" s="144">
        <v>165.8</v>
      </c>
      <c r="CO24" s="144">
        <v>153.80000000000001</v>
      </c>
      <c r="CP24" s="144">
        <v>131.1</v>
      </c>
      <c r="CQ24" s="144">
        <v>146</v>
      </c>
      <c r="CR24" s="144">
        <v>152.5</v>
      </c>
      <c r="CS24" s="144">
        <v>150.6</v>
      </c>
      <c r="CT24" s="144">
        <v>166.2</v>
      </c>
      <c r="CU24" s="144">
        <v>173.9</v>
      </c>
      <c r="CV24" s="144">
        <v>161.9</v>
      </c>
      <c r="CW24" s="144">
        <v>123.3</v>
      </c>
      <c r="CX24" s="144">
        <v>117.1</v>
      </c>
      <c r="CY24" s="144">
        <v>162</v>
      </c>
      <c r="CZ24" s="144">
        <v>152.4</v>
      </c>
      <c r="DA24" s="144">
        <v>159.30000000000001</v>
      </c>
      <c r="DB24" s="144">
        <v>139.4</v>
      </c>
      <c r="DC24" s="144">
        <v>140.5</v>
      </c>
      <c r="DD24" s="144">
        <v>140.80000000000001</v>
      </c>
      <c r="DE24" s="144">
        <v>132.4</v>
      </c>
      <c r="DF24" s="144">
        <v>140.69999999999999</v>
      </c>
      <c r="DG24" s="144">
        <v>160</v>
      </c>
      <c r="DH24" s="144">
        <v>154.5</v>
      </c>
      <c r="DI24" s="144">
        <v>146.69999999999999</v>
      </c>
      <c r="DJ24" s="144">
        <v>146.4</v>
      </c>
      <c r="DK24" s="144">
        <v>167.7</v>
      </c>
      <c r="DL24" s="144">
        <v>171</v>
      </c>
      <c r="DM24" s="144">
        <v>173.6</v>
      </c>
      <c r="DN24" s="144">
        <v>172.2</v>
      </c>
      <c r="DO24" s="144">
        <v>169.9</v>
      </c>
      <c r="DP24" s="144">
        <v>140.1</v>
      </c>
      <c r="DQ24" s="144">
        <v>151.6</v>
      </c>
      <c r="DR24" s="144">
        <v>147.5</v>
      </c>
      <c r="DS24" s="144">
        <v>159.19999999999999</v>
      </c>
      <c r="DT24" s="144">
        <v>204.5</v>
      </c>
      <c r="DU24" s="144">
        <v>155.19999999999999</v>
      </c>
      <c r="DV24" s="144">
        <v>151.1</v>
      </c>
      <c r="DW24" s="144">
        <v>150.9</v>
      </c>
      <c r="DX24" s="144">
        <v>146.4</v>
      </c>
      <c r="DY24" s="144">
        <v>186</v>
      </c>
      <c r="DZ24" s="144">
        <v>125.1</v>
      </c>
      <c r="EA24" s="144">
        <v>124.6</v>
      </c>
      <c r="EB24" s="144">
        <v>123.8</v>
      </c>
      <c r="EC24" s="144">
        <v>124.2</v>
      </c>
      <c r="ED24" s="144">
        <v>123</v>
      </c>
      <c r="EE24" s="144">
        <v>133.19999999999999</v>
      </c>
      <c r="EF24" s="144">
        <v>152.80000000000001</v>
      </c>
      <c r="EG24" s="144">
        <v>147</v>
      </c>
      <c r="EH24" s="144">
        <v>144.9</v>
      </c>
      <c r="EI24" s="144">
        <v>156.9</v>
      </c>
      <c r="EJ24" s="144">
        <v>146.9</v>
      </c>
      <c r="EK24" s="144">
        <v>142.9</v>
      </c>
      <c r="EL24" s="144">
        <v>151.80000000000001</v>
      </c>
      <c r="EM24" s="144">
        <v>143.4</v>
      </c>
      <c r="EN24" s="144">
        <v>154.5</v>
      </c>
      <c r="EO24" s="144">
        <v>150.30000000000001</v>
      </c>
      <c r="EP24" s="144">
        <v>129.5</v>
      </c>
      <c r="EQ24" s="144">
        <v>129.5</v>
      </c>
      <c r="ER24" s="144">
        <v>125.7</v>
      </c>
      <c r="ES24" s="144">
        <v>160.5</v>
      </c>
      <c r="ET24" s="144">
        <v>161.69999999999999</v>
      </c>
      <c r="EU24" s="144">
        <v>160.1</v>
      </c>
      <c r="EV24" s="144">
        <v>148.69999999999999</v>
      </c>
      <c r="EW24" s="144">
        <v>150.69999999999999</v>
      </c>
      <c r="EX24" s="144">
        <v>177.8</v>
      </c>
      <c r="EY24" s="144">
        <v>155.5</v>
      </c>
      <c r="EZ24" s="144">
        <v>155</v>
      </c>
      <c r="FA24" s="144">
        <v>153.9</v>
      </c>
      <c r="FB24" s="144">
        <v>163.6</v>
      </c>
      <c r="FC24" s="144">
        <v>122.4</v>
      </c>
      <c r="FD24" s="144">
        <v>118.7</v>
      </c>
      <c r="FE24" s="144">
        <v>122.8</v>
      </c>
      <c r="FF24" s="144">
        <v>126.6</v>
      </c>
      <c r="FG24" s="144">
        <v>127</v>
      </c>
      <c r="FH24" s="144">
        <v>123.9</v>
      </c>
      <c r="FI24" s="144">
        <v>136.5</v>
      </c>
      <c r="FJ24" s="144">
        <v>135.5</v>
      </c>
      <c r="FK24" s="144">
        <v>121.6</v>
      </c>
      <c r="FL24" s="144">
        <v>125.7</v>
      </c>
      <c r="FM24" s="144">
        <v>125.5</v>
      </c>
      <c r="FN24" s="144">
        <v>130.1</v>
      </c>
      <c r="FO24" s="144">
        <v>122</v>
      </c>
      <c r="FP24" s="144">
        <v>131.1</v>
      </c>
      <c r="FQ24" s="144">
        <v>120.3</v>
      </c>
      <c r="FR24" s="144">
        <v>127.6</v>
      </c>
      <c r="FS24" s="144">
        <v>138.19999999999999</v>
      </c>
      <c r="FT24" s="144">
        <v>123.2</v>
      </c>
      <c r="FU24" s="144">
        <v>118.3</v>
      </c>
      <c r="FV24" s="144">
        <v>129.80000000000001</v>
      </c>
      <c r="FW24" s="144">
        <v>125.2</v>
      </c>
      <c r="FX24" s="144">
        <v>125.3</v>
      </c>
      <c r="FY24" s="144">
        <v>133.4</v>
      </c>
      <c r="FZ24" s="144">
        <v>137.69999999999999</v>
      </c>
      <c r="GA24" s="144">
        <v>131.69999999999999</v>
      </c>
      <c r="GB24" s="144">
        <v>130.69999999999999</v>
      </c>
      <c r="GC24" s="144">
        <v>146.19999999999999</v>
      </c>
      <c r="GD24" s="144">
        <v>133.69999999999999</v>
      </c>
      <c r="GE24" s="144">
        <v>134.6</v>
      </c>
      <c r="GF24" s="137">
        <f t="shared" si="1"/>
        <v>134.25</v>
      </c>
      <c r="GG24" s="137">
        <f t="shared" si="0"/>
        <v>140.5</v>
      </c>
      <c r="GH24" s="144">
        <v>134.80000000000001</v>
      </c>
      <c r="GI24" s="144">
        <v>129.69999999999999</v>
      </c>
      <c r="GJ24" s="144">
        <v>162.9</v>
      </c>
      <c r="GK24" s="144">
        <v>150.1</v>
      </c>
      <c r="GL24" s="144">
        <v>160.69999999999999</v>
      </c>
      <c r="GM24" s="144">
        <v>149.4</v>
      </c>
      <c r="GN24" s="144">
        <v>151.4</v>
      </c>
      <c r="GO24" s="144">
        <v>152.69999999999999</v>
      </c>
      <c r="GP24" s="144">
        <v>157.1</v>
      </c>
      <c r="GQ24" s="144">
        <v>152.80000000000001</v>
      </c>
      <c r="GR24" s="144">
        <v>158.80000000000001</v>
      </c>
      <c r="GS24" s="144">
        <v>157.19999999999999</v>
      </c>
      <c r="GT24" s="144">
        <v>128</v>
      </c>
      <c r="GU24" s="144">
        <v>163.6</v>
      </c>
      <c r="GV24" s="144">
        <v>164.8</v>
      </c>
      <c r="GW24" s="144">
        <v>169</v>
      </c>
      <c r="GX24" s="144">
        <v>164.9</v>
      </c>
      <c r="GY24" s="144">
        <v>158.6</v>
      </c>
      <c r="GZ24" s="144">
        <v>163.69999999999999</v>
      </c>
      <c r="HA24" s="144">
        <v>159</v>
      </c>
      <c r="HB24" s="144">
        <v>170.6</v>
      </c>
      <c r="HC24" s="144">
        <v>169.3</v>
      </c>
      <c r="HD24" s="144">
        <v>155.9</v>
      </c>
    </row>
    <row r="25" spans="1:212" s="49" customFormat="1" ht="21.9" customHeight="1" x14ac:dyDescent="0.25">
      <c r="A25" s="146">
        <v>2005</v>
      </c>
      <c r="B25" s="144">
        <v>127.9</v>
      </c>
      <c r="C25" s="144">
        <v>125.4</v>
      </c>
      <c r="D25" s="144">
        <v>119.3</v>
      </c>
      <c r="E25" s="144">
        <v>116.6</v>
      </c>
      <c r="F25" s="144">
        <v>114.6</v>
      </c>
      <c r="G25" s="144">
        <v>185.6</v>
      </c>
      <c r="H25" s="144">
        <v>128.5</v>
      </c>
      <c r="I25" s="144">
        <v>124.1</v>
      </c>
      <c r="J25" s="144">
        <v>115.4</v>
      </c>
      <c r="K25" s="144">
        <v>119.4</v>
      </c>
      <c r="L25" s="144">
        <v>156.5</v>
      </c>
      <c r="M25" s="144">
        <v>153</v>
      </c>
      <c r="N25" s="144">
        <v>157.9</v>
      </c>
      <c r="O25" s="144">
        <v>157.1</v>
      </c>
      <c r="P25" s="144">
        <v>156.4</v>
      </c>
      <c r="Q25" s="144">
        <v>155.4</v>
      </c>
      <c r="R25" s="144">
        <v>161.1</v>
      </c>
      <c r="S25" s="144">
        <v>153.80000000000001</v>
      </c>
      <c r="T25" s="144">
        <v>179.7</v>
      </c>
      <c r="U25" s="144">
        <v>155.69999999999999</v>
      </c>
      <c r="V25" s="144">
        <v>160</v>
      </c>
      <c r="W25" s="144">
        <v>167.2</v>
      </c>
      <c r="X25" s="144">
        <v>138.30000000000001</v>
      </c>
      <c r="Y25" s="144">
        <v>141.1</v>
      </c>
      <c r="Z25" s="144">
        <v>136.4</v>
      </c>
      <c r="AA25" s="144">
        <v>160.80000000000001</v>
      </c>
      <c r="AB25" s="144">
        <v>159.4</v>
      </c>
      <c r="AC25" s="144">
        <v>159.6</v>
      </c>
      <c r="AD25" s="144">
        <v>159.1</v>
      </c>
      <c r="AE25" s="144">
        <v>160.80000000000001</v>
      </c>
      <c r="AF25" s="144">
        <v>160.9</v>
      </c>
      <c r="AG25" s="144">
        <v>164.1</v>
      </c>
      <c r="AH25" s="144">
        <v>160.5</v>
      </c>
      <c r="AI25" s="144">
        <v>149.6</v>
      </c>
      <c r="AJ25" s="144">
        <v>142.69999999999999</v>
      </c>
      <c r="AK25" s="144">
        <v>126</v>
      </c>
      <c r="AL25" s="144">
        <v>119.2</v>
      </c>
      <c r="AM25" s="144">
        <v>127.1</v>
      </c>
      <c r="AN25" s="144">
        <v>126</v>
      </c>
      <c r="AO25" s="144">
        <v>110.7</v>
      </c>
      <c r="AP25" s="144">
        <v>127.7</v>
      </c>
      <c r="AQ25" s="144">
        <v>115.7</v>
      </c>
      <c r="AR25" s="144">
        <v>131.69999999999999</v>
      </c>
      <c r="AS25" s="144">
        <v>118.9</v>
      </c>
      <c r="AT25" s="144">
        <v>116.1</v>
      </c>
      <c r="AU25" s="144">
        <v>116.9</v>
      </c>
      <c r="AV25" s="144">
        <v>181.2</v>
      </c>
      <c r="AW25" s="144">
        <v>133.80000000000001</v>
      </c>
      <c r="AX25" s="144">
        <v>132.5</v>
      </c>
      <c r="AY25" s="144">
        <v>164.4</v>
      </c>
      <c r="AZ25" s="144">
        <v>145</v>
      </c>
      <c r="BA25" s="144">
        <v>158.30000000000001</v>
      </c>
      <c r="BB25" s="144">
        <v>146.5</v>
      </c>
      <c r="BC25" s="144">
        <v>151.19999999999999</v>
      </c>
      <c r="BD25" s="144">
        <v>145.4</v>
      </c>
      <c r="BE25" s="144">
        <v>131.4</v>
      </c>
      <c r="BF25" s="144">
        <v>136.19999999999999</v>
      </c>
      <c r="BG25" s="144">
        <v>131</v>
      </c>
      <c r="BH25" s="144">
        <v>146.4</v>
      </c>
      <c r="BI25" s="144">
        <v>137.4</v>
      </c>
      <c r="BJ25" s="144">
        <v>131</v>
      </c>
      <c r="BK25" s="144">
        <v>133.80000000000001</v>
      </c>
      <c r="BL25" s="144">
        <v>135.19999999999999</v>
      </c>
      <c r="BM25" s="144">
        <v>135.69999999999999</v>
      </c>
      <c r="BN25" s="144">
        <v>142.1</v>
      </c>
      <c r="BO25" s="144">
        <v>133.5</v>
      </c>
      <c r="BP25" s="144">
        <v>129.4</v>
      </c>
      <c r="BQ25" s="144">
        <v>120</v>
      </c>
      <c r="BR25" s="144">
        <v>125.9</v>
      </c>
      <c r="BS25" s="144">
        <v>125.6</v>
      </c>
      <c r="BT25" s="144">
        <v>121.5</v>
      </c>
      <c r="BU25" s="144">
        <v>135.1</v>
      </c>
      <c r="BV25" s="144">
        <v>120.8</v>
      </c>
      <c r="BW25" s="144">
        <v>117.7</v>
      </c>
      <c r="BX25" s="144">
        <v>126.2</v>
      </c>
      <c r="BY25" s="144">
        <v>117.4</v>
      </c>
      <c r="BZ25" s="144">
        <v>131.69999999999999</v>
      </c>
      <c r="CA25" s="144">
        <v>131.4</v>
      </c>
      <c r="CB25" s="144">
        <v>135.80000000000001</v>
      </c>
      <c r="CC25" s="144">
        <v>169.6</v>
      </c>
      <c r="CD25" s="144">
        <v>161.30000000000001</v>
      </c>
      <c r="CE25" s="144">
        <v>159.6</v>
      </c>
      <c r="CF25" s="144">
        <v>162.19999999999999</v>
      </c>
      <c r="CG25" s="144">
        <v>162.30000000000001</v>
      </c>
      <c r="CH25" s="144">
        <v>159.6</v>
      </c>
      <c r="CI25" s="144">
        <v>147.6</v>
      </c>
      <c r="CJ25" s="144">
        <v>150.69999999999999</v>
      </c>
      <c r="CK25" s="144">
        <v>158.80000000000001</v>
      </c>
      <c r="CL25" s="144">
        <v>147.5</v>
      </c>
      <c r="CM25" s="144">
        <v>155.80000000000001</v>
      </c>
      <c r="CN25" s="144">
        <v>156.19999999999999</v>
      </c>
      <c r="CO25" s="144">
        <v>145.1</v>
      </c>
      <c r="CP25" s="144">
        <v>123.1</v>
      </c>
      <c r="CQ25" s="144">
        <v>134.9</v>
      </c>
      <c r="CR25" s="144">
        <v>142</v>
      </c>
      <c r="CS25" s="144">
        <v>140.6</v>
      </c>
      <c r="CT25" s="144">
        <v>157.30000000000001</v>
      </c>
      <c r="CU25" s="144">
        <v>164.6</v>
      </c>
      <c r="CV25" s="144">
        <v>152.80000000000001</v>
      </c>
      <c r="CW25" s="144">
        <v>116</v>
      </c>
      <c r="CX25" s="144">
        <v>109.9</v>
      </c>
      <c r="CY25" s="144">
        <v>151.30000000000001</v>
      </c>
      <c r="CZ25" s="144">
        <v>143.1</v>
      </c>
      <c r="DA25" s="144">
        <v>149.4</v>
      </c>
      <c r="DB25" s="144">
        <v>131.69999999999999</v>
      </c>
      <c r="DC25" s="144">
        <v>131.9</v>
      </c>
      <c r="DD25" s="144">
        <v>132.4</v>
      </c>
      <c r="DE25" s="144">
        <v>124.1</v>
      </c>
      <c r="DF25" s="144">
        <v>132.80000000000001</v>
      </c>
      <c r="DG25" s="144">
        <v>149.5</v>
      </c>
      <c r="DH25" s="144">
        <v>145.4</v>
      </c>
      <c r="DI25" s="144">
        <v>136.80000000000001</v>
      </c>
      <c r="DJ25" s="144">
        <v>136.5</v>
      </c>
      <c r="DK25" s="144">
        <v>159</v>
      </c>
      <c r="DL25" s="144">
        <v>162.4</v>
      </c>
      <c r="DM25" s="144">
        <v>163.9</v>
      </c>
      <c r="DN25" s="144">
        <v>163</v>
      </c>
      <c r="DO25" s="144">
        <v>161.5</v>
      </c>
      <c r="DP25" s="144">
        <v>130.4</v>
      </c>
      <c r="DQ25" s="144">
        <v>142.19999999999999</v>
      </c>
      <c r="DR25" s="144">
        <v>137.5</v>
      </c>
      <c r="DS25" s="144">
        <v>149.4</v>
      </c>
      <c r="DT25" s="144">
        <v>194</v>
      </c>
      <c r="DU25" s="144">
        <v>147.30000000000001</v>
      </c>
      <c r="DV25" s="144">
        <v>142.19999999999999</v>
      </c>
      <c r="DW25" s="144">
        <v>141.9</v>
      </c>
      <c r="DX25" s="144">
        <v>136.9</v>
      </c>
      <c r="DY25" s="144">
        <v>176.1</v>
      </c>
      <c r="DZ25" s="144">
        <v>110.5</v>
      </c>
      <c r="EA25" s="144">
        <v>112.1</v>
      </c>
      <c r="EB25" s="144">
        <v>112.1</v>
      </c>
      <c r="EC25" s="144">
        <v>112.1</v>
      </c>
      <c r="ED25" s="144">
        <v>111.1</v>
      </c>
      <c r="EE25" s="144">
        <v>125.3</v>
      </c>
      <c r="EF25" s="144">
        <v>144.4</v>
      </c>
      <c r="EG25" s="144">
        <v>137.69999999999999</v>
      </c>
      <c r="EH25" s="144">
        <v>136.80000000000001</v>
      </c>
      <c r="EI25" s="144">
        <v>147.9</v>
      </c>
      <c r="EJ25" s="144">
        <v>138</v>
      </c>
      <c r="EK25" s="144">
        <v>134.5</v>
      </c>
      <c r="EL25" s="144">
        <v>143.30000000000001</v>
      </c>
      <c r="EM25" s="144">
        <v>134.80000000000001</v>
      </c>
      <c r="EN25" s="144">
        <v>145.5</v>
      </c>
      <c r="EO25" s="144">
        <v>141.1</v>
      </c>
      <c r="EP25" s="144">
        <v>121.6</v>
      </c>
      <c r="EQ25" s="144">
        <v>121.6</v>
      </c>
      <c r="ER25" s="144">
        <v>117.8</v>
      </c>
      <c r="ES25" s="144">
        <v>150.9</v>
      </c>
      <c r="ET25" s="144">
        <v>152.19999999999999</v>
      </c>
      <c r="EU25" s="144">
        <v>150.19999999999999</v>
      </c>
      <c r="EV25" s="144">
        <v>140.6</v>
      </c>
      <c r="EW25" s="144">
        <v>141.5</v>
      </c>
      <c r="EX25" s="144">
        <v>166.4</v>
      </c>
      <c r="EY25" s="144">
        <v>146.6</v>
      </c>
      <c r="EZ25" s="144">
        <v>145.5</v>
      </c>
      <c r="FA25" s="144">
        <v>142.9</v>
      </c>
      <c r="FB25" s="144">
        <v>155.6</v>
      </c>
      <c r="FC25" s="144">
        <v>110.2</v>
      </c>
      <c r="FD25" s="144">
        <v>109.6</v>
      </c>
      <c r="FE25" s="144">
        <v>115.2</v>
      </c>
      <c r="FF25" s="144">
        <v>118.5</v>
      </c>
      <c r="FG25" s="144">
        <v>116</v>
      </c>
      <c r="FH25" s="144">
        <v>115.1</v>
      </c>
      <c r="FI25" s="144">
        <v>128.6</v>
      </c>
      <c r="FJ25" s="144">
        <v>127.9</v>
      </c>
      <c r="FK25" s="144">
        <v>113.8</v>
      </c>
      <c r="FL25" s="144">
        <v>117.3</v>
      </c>
      <c r="FM25" s="144">
        <v>117.9</v>
      </c>
      <c r="FN25" s="144">
        <v>121.3</v>
      </c>
      <c r="FO25" s="144">
        <v>114.4</v>
      </c>
      <c r="FP25" s="144">
        <v>123.7</v>
      </c>
      <c r="FQ25" s="144">
        <v>112.5</v>
      </c>
      <c r="FR25" s="144">
        <v>119.4</v>
      </c>
      <c r="FS25" s="144">
        <v>129</v>
      </c>
      <c r="FT25" s="144">
        <v>115.5</v>
      </c>
      <c r="FU25" s="144">
        <v>110.5</v>
      </c>
      <c r="FV25" s="144">
        <v>121.3</v>
      </c>
      <c r="FW25" s="144">
        <v>116.1</v>
      </c>
      <c r="FX25" s="144">
        <v>117.3</v>
      </c>
      <c r="FY25" s="144">
        <v>126</v>
      </c>
      <c r="FZ25" s="144">
        <v>129.4</v>
      </c>
      <c r="GA25" s="144">
        <v>124.6</v>
      </c>
      <c r="GB25" s="144">
        <v>123.8</v>
      </c>
      <c r="GC25" s="144">
        <v>136.5</v>
      </c>
      <c r="GD25" s="144">
        <v>123.5</v>
      </c>
      <c r="GE25" s="144">
        <v>124.4</v>
      </c>
      <c r="GF25" s="137">
        <f t="shared" si="1"/>
        <v>124.45</v>
      </c>
      <c r="GG25" s="137">
        <f t="shared" si="0"/>
        <v>130.94999999999999</v>
      </c>
      <c r="GH25" s="144">
        <v>125.4</v>
      </c>
      <c r="GI25" s="144">
        <v>112.2</v>
      </c>
      <c r="GJ25" s="144">
        <v>153.9</v>
      </c>
      <c r="GK25" s="144">
        <v>141.9</v>
      </c>
      <c r="GL25" s="144">
        <v>151.5</v>
      </c>
      <c r="GM25" s="144">
        <v>140.80000000000001</v>
      </c>
      <c r="GN25" s="144">
        <v>141</v>
      </c>
      <c r="GO25" s="144">
        <v>144.4</v>
      </c>
      <c r="GP25" s="144">
        <v>148.30000000000001</v>
      </c>
      <c r="GQ25" s="144">
        <v>145.19999999999999</v>
      </c>
      <c r="GR25" s="144">
        <v>148.4</v>
      </c>
      <c r="GS25" s="144">
        <v>147.9</v>
      </c>
      <c r="GT25" s="144">
        <v>118.9</v>
      </c>
      <c r="GU25" s="144">
        <v>154.4</v>
      </c>
      <c r="GV25" s="144">
        <v>155.69999999999999</v>
      </c>
      <c r="GW25" s="144">
        <v>160</v>
      </c>
      <c r="GX25" s="144">
        <v>156.19999999999999</v>
      </c>
      <c r="GY25" s="144">
        <v>149.19999999999999</v>
      </c>
      <c r="GZ25" s="144">
        <v>155.1</v>
      </c>
      <c r="HA25" s="144">
        <v>150.1</v>
      </c>
      <c r="HB25" s="144">
        <v>162.6</v>
      </c>
      <c r="HC25" s="144">
        <v>159.4</v>
      </c>
      <c r="HD25" s="144">
        <v>146.9</v>
      </c>
    </row>
    <row r="26" spans="1:212" s="49" customFormat="1" ht="21.9" customHeight="1" x14ac:dyDescent="0.25">
      <c r="A26" s="146">
        <v>2004</v>
      </c>
      <c r="B26" s="144">
        <v>115.9</v>
      </c>
      <c r="C26" s="144">
        <v>112.9</v>
      </c>
      <c r="D26" s="144">
        <v>107</v>
      </c>
      <c r="E26" s="144">
        <v>104.9</v>
      </c>
      <c r="F26" s="144">
        <v>102.9</v>
      </c>
      <c r="G26" s="144">
        <v>167</v>
      </c>
      <c r="H26" s="144">
        <v>116.5</v>
      </c>
      <c r="I26" s="144">
        <v>113.6</v>
      </c>
      <c r="J26" s="144">
        <v>103.8</v>
      </c>
      <c r="K26" s="144">
        <v>108.6</v>
      </c>
      <c r="L26" s="144">
        <v>142.1</v>
      </c>
      <c r="M26" s="144">
        <v>139.5</v>
      </c>
      <c r="N26" s="144">
        <v>143.80000000000001</v>
      </c>
      <c r="O26" s="144">
        <v>142</v>
      </c>
      <c r="P26" s="144">
        <v>140.9</v>
      </c>
      <c r="Q26" s="144">
        <v>141</v>
      </c>
      <c r="R26" s="144">
        <v>147.19999999999999</v>
      </c>
      <c r="S26" s="144">
        <v>139</v>
      </c>
      <c r="T26" s="144">
        <v>163.6</v>
      </c>
      <c r="U26" s="144">
        <v>141.4</v>
      </c>
      <c r="V26" s="144">
        <v>144.19999999999999</v>
      </c>
      <c r="W26" s="144">
        <v>148.6</v>
      </c>
      <c r="X26" s="144">
        <v>125.6</v>
      </c>
      <c r="Y26" s="144">
        <v>127.2</v>
      </c>
      <c r="Z26" s="144">
        <v>123.5</v>
      </c>
      <c r="AA26" s="144">
        <v>143.6</v>
      </c>
      <c r="AB26" s="144">
        <v>142.9</v>
      </c>
      <c r="AC26" s="144">
        <v>142.4</v>
      </c>
      <c r="AD26" s="144">
        <v>142.69999999999999</v>
      </c>
      <c r="AE26" s="144">
        <v>144.30000000000001</v>
      </c>
      <c r="AF26" s="144">
        <v>143.6</v>
      </c>
      <c r="AG26" s="144">
        <v>146.5</v>
      </c>
      <c r="AH26" s="144">
        <v>143.19999999999999</v>
      </c>
      <c r="AI26" s="144">
        <v>136.1</v>
      </c>
      <c r="AJ26" s="144">
        <v>126.8</v>
      </c>
      <c r="AK26" s="144">
        <v>114.8</v>
      </c>
      <c r="AL26" s="144">
        <v>107.8</v>
      </c>
      <c r="AM26" s="144">
        <v>115.6</v>
      </c>
      <c r="AN26" s="144">
        <v>113.2</v>
      </c>
      <c r="AO26" s="144">
        <v>100.6</v>
      </c>
      <c r="AP26" s="144">
        <v>116.6</v>
      </c>
      <c r="AQ26" s="144">
        <v>102.8</v>
      </c>
      <c r="AR26" s="144">
        <v>119.6</v>
      </c>
      <c r="AS26" s="144">
        <v>102</v>
      </c>
      <c r="AT26" s="144">
        <v>105</v>
      </c>
      <c r="AU26" s="144">
        <v>105.6</v>
      </c>
      <c r="AV26" s="144">
        <v>161.19999999999999</v>
      </c>
      <c r="AW26" s="144">
        <v>122</v>
      </c>
      <c r="AX26" s="144">
        <v>120.5</v>
      </c>
      <c r="AY26" s="144">
        <v>149.30000000000001</v>
      </c>
      <c r="AZ26" s="144">
        <v>129.30000000000001</v>
      </c>
      <c r="BA26" s="144">
        <v>145.1</v>
      </c>
      <c r="BB26" s="144">
        <v>133.9</v>
      </c>
      <c r="BC26" s="144">
        <v>138.1</v>
      </c>
      <c r="BD26" s="144">
        <v>130.30000000000001</v>
      </c>
      <c r="BE26" s="144">
        <v>120.9</v>
      </c>
      <c r="BF26" s="144">
        <v>123.5</v>
      </c>
      <c r="BG26" s="144">
        <v>120.1</v>
      </c>
      <c r="BH26" s="144">
        <v>132.19999999999999</v>
      </c>
      <c r="BI26" s="144">
        <v>125</v>
      </c>
      <c r="BJ26" s="144">
        <v>120</v>
      </c>
      <c r="BK26" s="144">
        <v>120.6</v>
      </c>
      <c r="BL26" s="144">
        <v>123</v>
      </c>
      <c r="BM26" s="144">
        <v>122.7</v>
      </c>
      <c r="BN26" s="144">
        <v>128.6</v>
      </c>
      <c r="BO26" s="144">
        <v>121.6</v>
      </c>
      <c r="BP26" s="144">
        <v>116.2</v>
      </c>
      <c r="BQ26" s="144">
        <v>108.3</v>
      </c>
      <c r="BR26" s="144">
        <v>112.6</v>
      </c>
      <c r="BS26" s="144">
        <v>113.4</v>
      </c>
      <c r="BT26" s="144">
        <v>110.1</v>
      </c>
      <c r="BU26" s="144">
        <v>120.3</v>
      </c>
      <c r="BV26" s="144">
        <v>105.6</v>
      </c>
      <c r="BW26" s="144">
        <v>109</v>
      </c>
      <c r="BX26" s="144">
        <v>115.3</v>
      </c>
      <c r="BY26" s="144">
        <v>105.7</v>
      </c>
      <c r="BZ26" s="144">
        <v>119.8</v>
      </c>
      <c r="CA26" s="144">
        <v>119.4</v>
      </c>
      <c r="CB26" s="144">
        <v>121.4</v>
      </c>
      <c r="CC26" s="144">
        <v>154.1</v>
      </c>
      <c r="CD26" s="144">
        <v>144.4</v>
      </c>
      <c r="CE26" s="144">
        <v>143.6</v>
      </c>
      <c r="CF26" s="144">
        <v>146.4</v>
      </c>
      <c r="CG26" s="144">
        <v>146.69999999999999</v>
      </c>
      <c r="CH26" s="144">
        <v>143.6</v>
      </c>
      <c r="CI26" s="144">
        <v>131.9</v>
      </c>
      <c r="CJ26" s="144">
        <v>136.5</v>
      </c>
      <c r="CK26" s="144">
        <v>143.19999999999999</v>
      </c>
      <c r="CL26" s="144">
        <v>135.9</v>
      </c>
      <c r="CM26" s="144">
        <v>142.1</v>
      </c>
      <c r="CN26" s="144">
        <v>141.9</v>
      </c>
      <c r="CO26" s="144">
        <v>129.6</v>
      </c>
      <c r="CP26" s="144">
        <v>112.8</v>
      </c>
      <c r="CQ26" s="144">
        <v>122.5</v>
      </c>
      <c r="CR26" s="144">
        <v>129.69999999999999</v>
      </c>
      <c r="CS26" s="144">
        <v>127.6</v>
      </c>
      <c r="CT26" s="144">
        <v>139.1</v>
      </c>
      <c r="CU26" s="144">
        <v>150.1</v>
      </c>
      <c r="CV26" s="144">
        <v>137</v>
      </c>
      <c r="CW26" s="144">
        <v>105.3</v>
      </c>
      <c r="CX26" s="144">
        <v>99.3</v>
      </c>
      <c r="CY26" s="144">
        <v>135.1</v>
      </c>
      <c r="CZ26" s="144">
        <v>126.9</v>
      </c>
      <c r="DA26" s="144">
        <v>135.5</v>
      </c>
      <c r="DB26" s="144">
        <v>116.3</v>
      </c>
      <c r="DC26" s="144">
        <v>118.2</v>
      </c>
      <c r="DD26" s="144">
        <v>117.9</v>
      </c>
      <c r="DE26" s="144">
        <v>112.1</v>
      </c>
      <c r="DF26" s="144">
        <v>119.4</v>
      </c>
      <c r="DG26" s="144">
        <v>137.1</v>
      </c>
      <c r="DH26" s="144">
        <v>130.5</v>
      </c>
      <c r="DI26" s="144">
        <v>124.2</v>
      </c>
      <c r="DJ26" s="144">
        <v>123.9</v>
      </c>
      <c r="DK26" s="144">
        <v>143.4</v>
      </c>
      <c r="DL26" s="144">
        <v>145.4</v>
      </c>
      <c r="DM26" s="144">
        <v>147.19999999999999</v>
      </c>
      <c r="DN26" s="144">
        <v>146.6</v>
      </c>
      <c r="DO26" s="144">
        <v>146</v>
      </c>
      <c r="DP26" s="144">
        <v>118.3</v>
      </c>
      <c r="DQ26" s="144">
        <v>128.6</v>
      </c>
      <c r="DR26" s="144">
        <v>123.5</v>
      </c>
      <c r="DS26" s="144">
        <v>136.1</v>
      </c>
      <c r="DT26" s="144">
        <v>177.7</v>
      </c>
      <c r="DU26" s="144">
        <v>132</v>
      </c>
      <c r="DV26" s="144">
        <v>128.4</v>
      </c>
      <c r="DW26" s="144">
        <v>127.3</v>
      </c>
      <c r="DX26" s="144">
        <v>124.4</v>
      </c>
      <c r="DY26" s="144">
        <v>161.80000000000001</v>
      </c>
      <c r="DZ26" s="144">
        <v>98.9</v>
      </c>
      <c r="EA26" s="144">
        <v>100</v>
      </c>
      <c r="EB26" s="144">
        <v>100.1</v>
      </c>
      <c r="EC26" s="144">
        <v>100.3</v>
      </c>
      <c r="ED26" s="144">
        <v>99.4</v>
      </c>
      <c r="EE26" s="144">
        <v>113</v>
      </c>
      <c r="EF26" s="144">
        <v>131.9</v>
      </c>
      <c r="EG26" s="144">
        <v>125.6</v>
      </c>
      <c r="EH26" s="144">
        <v>124.3</v>
      </c>
      <c r="EI26" s="144">
        <v>135.6</v>
      </c>
      <c r="EJ26" s="144">
        <v>126.2</v>
      </c>
      <c r="EK26" s="144">
        <v>121.1</v>
      </c>
      <c r="EL26" s="144">
        <v>131.5</v>
      </c>
      <c r="EM26" s="144">
        <v>122</v>
      </c>
      <c r="EN26" s="144">
        <v>132.80000000000001</v>
      </c>
      <c r="EO26" s="144">
        <v>129.30000000000001</v>
      </c>
      <c r="EP26" s="144">
        <v>109.3</v>
      </c>
      <c r="EQ26" s="144">
        <v>109.4</v>
      </c>
      <c r="ER26" s="144">
        <v>107.3</v>
      </c>
      <c r="ES26" s="144">
        <v>136.80000000000001</v>
      </c>
      <c r="ET26" s="144">
        <v>137.80000000000001</v>
      </c>
      <c r="EU26" s="144">
        <v>133.9</v>
      </c>
      <c r="EV26" s="144">
        <v>127</v>
      </c>
      <c r="EW26" s="144">
        <v>126.2</v>
      </c>
      <c r="EX26" s="144">
        <v>148.4</v>
      </c>
      <c r="EY26" s="144">
        <v>133.1</v>
      </c>
      <c r="EZ26" s="144">
        <v>128.69999999999999</v>
      </c>
      <c r="FA26" s="144">
        <v>129</v>
      </c>
      <c r="FB26" s="144">
        <v>138.80000000000001</v>
      </c>
      <c r="FC26" s="144">
        <v>98.9</v>
      </c>
      <c r="FD26" s="144">
        <v>98.4</v>
      </c>
      <c r="FE26" s="144">
        <v>103.9</v>
      </c>
      <c r="FF26" s="144">
        <v>107.3</v>
      </c>
      <c r="FG26" s="144">
        <v>105</v>
      </c>
      <c r="FH26" s="144">
        <v>104.5</v>
      </c>
      <c r="FI26" s="144">
        <v>115.6</v>
      </c>
      <c r="FJ26" s="144">
        <v>115.8</v>
      </c>
      <c r="FK26" s="144">
        <v>102.9</v>
      </c>
      <c r="FL26" s="144">
        <v>106.3</v>
      </c>
      <c r="FM26" s="144">
        <v>105.7</v>
      </c>
      <c r="FN26" s="144">
        <v>108.5</v>
      </c>
      <c r="FO26" s="144">
        <v>102.9</v>
      </c>
      <c r="FP26" s="144">
        <v>112</v>
      </c>
      <c r="FQ26" s="144">
        <v>101.5</v>
      </c>
      <c r="FR26" s="144">
        <v>108.4</v>
      </c>
      <c r="FS26" s="144">
        <v>115.9</v>
      </c>
      <c r="FT26" s="144">
        <v>104.7</v>
      </c>
      <c r="FU26" s="144">
        <v>99.9</v>
      </c>
      <c r="FV26" s="144">
        <v>108.4</v>
      </c>
      <c r="FW26" s="144">
        <v>104.8</v>
      </c>
      <c r="FX26" s="144">
        <v>105.1</v>
      </c>
      <c r="FY26" s="144">
        <v>115.2</v>
      </c>
      <c r="FZ26" s="144">
        <v>117.8</v>
      </c>
      <c r="GA26" s="144">
        <v>113</v>
      </c>
      <c r="GB26" s="144">
        <v>112.3</v>
      </c>
      <c r="GC26" s="144">
        <v>121.5</v>
      </c>
      <c r="GD26" s="144">
        <v>108.9</v>
      </c>
      <c r="GE26" s="144">
        <v>110.2</v>
      </c>
      <c r="GF26" s="137">
        <f t="shared" si="1"/>
        <v>109.9</v>
      </c>
      <c r="GG26" s="137">
        <f t="shared" si="0"/>
        <v>116.2</v>
      </c>
      <c r="GH26" s="144">
        <v>110.9</v>
      </c>
      <c r="GI26" s="144">
        <v>99.7</v>
      </c>
      <c r="GJ26" s="144">
        <v>138</v>
      </c>
      <c r="GK26" s="144">
        <v>127.6</v>
      </c>
      <c r="GL26" s="144">
        <v>134.5</v>
      </c>
      <c r="GM26" s="144">
        <v>124.8</v>
      </c>
      <c r="GN26" s="144">
        <v>125.6</v>
      </c>
      <c r="GO26" s="144">
        <v>128.9</v>
      </c>
      <c r="GP26" s="144">
        <v>132.4</v>
      </c>
      <c r="GQ26" s="144">
        <v>129.69999999999999</v>
      </c>
      <c r="GR26" s="144">
        <v>134.19999999999999</v>
      </c>
      <c r="GS26" s="144">
        <v>132.69999999999999</v>
      </c>
      <c r="GT26" s="144">
        <v>104.7</v>
      </c>
      <c r="GU26" s="144">
        <v>138.80000000000001</v>
      </c>
      <c r="GV26" s="144">
        <v>139.4</v>
      </c>
      <c r="GW26" s="144">
        <v>142.6</v>
      </c>
      <c r="GX26" s="144">
        <v>140.4</v>
      </c>
      <c r="GY26" s="144">
        <v>134.5</v>
      </c>
      <c r="GZ26" s="144">
        <v>141</v>
      </c>
      <c r="HA26" s="144">
        <v>135.69999999999999</v>
      </c>
      <c r="HB26" s="144">
        <v>146</v>
      </c>
      <c r="HC26" s="144">
        <v>141.69999999999999</v>
      </c>
      <c r="HD26" s="144">
        <v>129.69999999999999</v>
      </c>
    </row>
    <row r="27" spans="1:212" s="49" customFormat="1" ht="21.9" customHeight="1" x14ac:dyDescent="0.25">
      <c r="A27" s="146">
        <v>2003</v>
      </c>
      <c r="B27" s="144">
        <v>113.1</v>
      </c>
      <c r="C27" s="144">
        <v>110.7</v>
      </c>
      <c r="D27" s="144">
        <v>104.8</v>
      </c>
      <c r="E27" s="144">
        <v>102.6</v>
      </c>
      <c r="F27" s="144">
        <v>100.8</v>
      </c>
      <c r="G27" s="144">
        <v>163.5</v>
      </c>
      <c r="H27" s="144">
        <v>113.9</v>
      </c>
      <c r="I27" s="144">
        <v>110.6</v>
      </c>
      <c r="J27" s="144">
        <v>101.8</v>
      </c>
      <c r="K27" s="144">
        <v>105.8</v>
      </c>
      <c r="L27" s="144">
        <v>139.4</v>
      </c>
      <c r="M27" s="144">
        <v>137.19999999999999</v>
      </c>
      <c r="N27" s="144">
        <v>142.1</v>
      </c>
      <c r="O27" s="144">
        <v>139.6</v>
      </c>
      <c r="P27" s="144">
        <v>138.69999999999999</v>
      </c>
      <c r="Q27" s="144">
        <v>138.69999999999999</v>
      </c>
      <c r="R27" s="144">
        <v>144.9</v>
      </c>
      <c r="S27" s="144">
        <v>136.6</v>
      </c>
      <c r="T27" s="144">
        <v>162.1</v>
      </c>
      <c r="U27" s="144">
        <v>139.19999999999999</v>
      </c>
      <c r="V27" s="144">
        <v>141.80000000000001</v>
      </c>
      <c r="W27" s="144">
        <v>146.4</v>
      </c>
      <c r="X27" s="144">
        <v>123.1</v>
      </c>
      <c r="Y27" s="144">
        <v>123.7</v>
      </c>
      <c r="Z27" s="144">
        <v>120.7</v>
      </c>
      <c r="AA27" s="144">
        <v>141.30000000000001</v>
      </c>
      <c r="AB27" s="144">
        <v>140.19999999999999</v>
      </c>
      <c r="AC27" s="144">
        <v>140.30000000000001</v>
      </c>
      <c r="AD27" s="144">
        <v>140</v>
      </c>
      <c r="AE27" s="144">
        <v>141.6</v>
      </c>
      <c r="AF27" s="144">
        <v>140.6</v>
      </c>
      <c r="AG27" s="144">
        <v>145.1</v>
      </c>
      <c r="AH27" s="144">
        <v>140.80000000000001</v>
      </c>
      <c r="AI27" s="144">
        <v>133</v>
      </c>
      <c r="AJ27" s="144">
        <v>124.6</v>
      </c>
      <c r="AK27" s="144">
        <v>109</v>
      </c>
      <c r="AL27" s="144">
        <v>105.6</v>
      </c>
      <c r="AM27" s="144">
        <v>110.5</v>
      </c>
      <c r="AN27" s="144">
        <v>107.8</v>
      </c>
      <c r="AO27" s="144">
        <v>98</v>
      </c>
      <c r="AP27" s="144">
        <v>103.5</v>
      </c>
      <c r="AQ27" s="144">
        <v>100.5</v>
      </c>
      <c r="AR27" s="144">
        <v>115.8</v>
      </c>
      <c r="AS27" s="144">
        <v>99.1</v>
      </c>
      <c r="AT27" s="144">
        <v>102.7</v>
      </c>
      <c r="AU27" s="144">
        <v>103</v>
      </c>
      <c r="AV27" s="144">
        <v>159.4</v>
      </c>
      <c r="AW27" s="144">
        <v>120.2</v>
      </c>
      <c r="AX27" s="144">
        <v>118.7</v>
      </c>
      <c r="AY27" s="144">
        <v>146.19999999999999</v>
      </c>
      <c r="AZ27" s="144">
        <v>127.4</v>
      </c>
      <c r="BA27" s="144">
        <v>143.5</v>
      </c>
      <c r="BB27" s="144">
        <v>132.4</v>
      </c>
      <c r="BC27" s="144">
        <v>137.30000000000001</v>
      </c>
      <c r="BD27" s="144">
        <v>128.4</v>
      </c>
      <c r="BE27" s="144">
        <v>119.7</v>
      </c>
      <c r="BF27" s="144">
        <v>121.4</v>
      </c>
      <c r="BG27" s="144">
        <v>118.2</v>
      </c>
      <c r="BH27" s="144">
        <v>131.4</v>
      </c>
      <c r="BI27" s="144">
        <v>122.5</v>
      </c>
      <c r="BJ27" s="144">
        <v>118.7</v>
      </c>
      <c r="BK27" s="144">
        <v>119.2</v>
      </c>
      <c r="BL27" s="144">
        <v>121.7</v>
      </c>
      <c r="BM27" s="144">
        <v>120.9</v>
      </c>
      <c r="BN27" s="144">
        <v>126.4</v>
      </c>
      <c r="BO27" s="144">
        <v>120.2</v>
      </c>
      <c r="BP27" s="144">
        <v>114.6</v>
      </c>
      <c r="BQ27" s="144">
        <v>105.9</v>
      </c>
      <c r="BR27" s="144">
        <v>109.4</v>
      </c>
      <c r="BS27" s="144">
        <v>111.3</v>
      </c>
      <c r="BT27" s="144">
        <v>107.8</v>
      </c>
      <c r="BU27" s="144">
        <v>118.7</v>
      </c>
      <c r="BV27" s="144">
        <v>103.3</v>
      </c>
      <c r="BW27" s="144">
        <v>106.1</v>
      </c>
      <c r="BX27" s="144">
        <v>112.4</v>
      </c>
      <c r="BY27" s="144">
        <v>103.9</v>
      </c>
      <c r="BZ27" s="144">
        <v>117.7</v>
      </c>
      <c r="CA27" s="144">
        <v>117.3</v>
      </c>
      <c r="CB27" s="144">
        <v>118.1</v>
      </c>
      <c r="CC27" s="144">
        <v>150.19999999999999</v>
      </c>
      <c r="CD27" s="144">
        <v>139.6</v>
      </c>
      <c r="CE27" s="144">
        <v>140.6</v>
      </c>
      <c r="CF27" s="144">
        <v>143.30000000000001</v>
      </c>
      <c r="CG27" s="144">
        <v>143.6</v>
      </c>
      <c r="CH27" s="144">
        <v>140.5</v>
      </c>
      <c r="CI27" s="144">
        <v>128.9</v>
      </c>
      <c r="CJ27" s="144">
        <v>133.80000000000001</v>
      </c>
      <c r="CK27" s="144">
        <v>139</v>
      </c>
      <c r="CL27" s="144">
        <v>134.1</v>
      </c>
      <c r="CM27" s="144">
        <v>139</v>
      </c>
      <c r="CN27" s="144">
        <v>138.69999999999999</v>
      </c>
      <c r="CO27" s="144">
        <v>127.9</v>
      </c>
      <c r="CP27" s="144">
        <v>110.9</v>
      </c>
      <c r="CQ27" s="144">
        <v>120.8</v>
      </c>
      <c r="CR27" s="144">
        <v>127.7</v>
      </c>
      <c r="CS27" s="144">
        <v>126</v>
      </c>
      <c r="CT27" s="144">
        <v>136.69999999999999</v>
      </c>
      <c r="CU27" s="144">
        <v>146.5</v>
      </c>
      <c r="CV27" s="144">
        <v>134.5</v>
      </c>
      <c r="CW27" s="144">
        <v>101.4</v>
      </c>
      <c r="CX27" s="144">
        <v>96.7</v>
      </c>
      <c r="CY27" s="144">
        <v>131.9</v>
      </c>
      <c r="CZ27" s="144">
        <v>124.8</v>
      </c>
      <c r="DA27" s="144">
        <v>133.30000000000001</v>
      </c>
      <c r="DB27" s="144">
        <v>113.9</v>
      </c>
      <c r="DC27" s="144">
        <v>115.8</v>
      </c>
      <c r="DD27" s="144">
        <v>115.8</v>
      </c>
      <c r="DE27" s="144">
        <v>110.2</v>
      </c>
      <c r="DF27" s="144">
        <v>117.3</v>
      </c>
      <c r="DG27" s="144">
        <v>133.80000000000001</v>
      </c>
      <c r="DH27" s="144">
        <v>128.30000000000001</v>
      </c>
      <c r="DI27" s="144">
        <v>122.4</v>
      </c>
      <c r="DJ27" s="144">
        <v>122.2</v>
      </c>
      <c r="DK27" s="144">
        <v>142</v>
      </c>
      <c r="DL27" s="144">
        <v>144.30000000000001</v>
      </c>
      <c r="DM27" s="144">
        <v>145.69999999999999</v>
      </c>
      <c r="DN27" s="144">
        <v>145</v>
      </c>
      <c r="DO27" s="144">
        <v>143</v>
      </c>
      <c r="DP27" s="144">
        <v>116.4</v>
      </c>
      <c r="DQ27" s="144">
        <v>126.8</v>
      </c>
      <c r="DR27" s="144">
        <v>121.8</v>
      </c>
      <c r="DS27" s="144">
        <v>132.80000000000001</v>
      </c>
      <c r="DT27" s="144">
        <v>173.4</v>
      </c>
      <c r="DU27" s="144">
        <v>130.30000000000001</v>
      </c>
      <c r="DV27" s="144">
        <v>126.7</v>
      </c>
      <c r="DW27" s="144">
        <v>124.7</v>
      </c>
      <c r="DX27" s="144">
        <v>121.7</v>
      </c>
      <c r="DY27" s="144">
        <v>160</v>
      </c>
      <c r="DZ27" s="144">
        <v>96.2</v>
      </c>
      <c r="EA27" s="144">
        <v>97.5</v>
      </c>
      <c r="EB27" s="144">
        <v>97.5</v>
      </c>
      <c r="EC27" s="144">
        <v>97.8</v>
      </c>
      <c r="ED27" s="144">
        <v>96.8</v>
      </c>
      <c r="EE27" s="144">
        <v>110.6</v>
      </c>
      <c r="EF27" s="144">
        <v>129.6</v>
      </c>
      <c r="EG27" s="144">
        <v>123.7</v>
      </c>
      <c r="EH27" s="144">
        <v>121.3</v>
      </c>
      <c r="EI27" s="144">
        <v>132.69999999999999</v>
      </c>
      <c r="EJ27" s="144">
        <v>123.7</v>
      </c>
      <c r="EK27" s="144">
        <v>119.4</v>
      </c>
      <c r="EL27" s="144">
        <v>126.1</v>
      </c>
      <c r="EM27" s="144">
        <v>120</v>
      </c>
      <c r="EN27" s="144">
        <v>130.4</v>
      </c>
      <c r="EO27" s="144">
        <v>126.2</v>
      </c>
      <c r="EP27" s="144">
        <v>107.5</v>
      </c>
      <c r="EQ27" s="144">
        <v>107.8</v>
      </c>
      <c r="ER27" s="144">
        <v>105</v>
      </c>
      <c r="ES27" s="144">
        <v>134.19999999999999</v>
      </c>
      <c r="ET27" s="144">
        <v>135.9</v>
      </c>
      <c r="EU27" s="144">
        <v>130.30000000000001</v>
      </c>
      <c r="EV27" s="144">
        <v>124.5</v>
      </c>
      <c r="EW27" s="144">
        <v>123.8</v>
      </c>
      <c r="EX27" s="144">
        <v>145.5</v>
      </c>
      <c r="EY27" s="144">
        <v>130.5</v>
      </c>
      <c r="EZ27" s="144">
        <v>126.3</v>
      </c>
      <c r="FA27" s="144">
        <v>126</v>
      </c>
      <c r="FB27" s="144">
        <v>135.9</v>
      </c>
      <c r="FC27" s="144">
        <v>96.1</v>
      </c>
      <c r="FD27" s="144">
        <v>95.7</v>
      </c>
      <c r="FE27" s="144">
        <v>101.3</v>
      </c>
      <c r="FF27" s="144">
        <v>104</v>
      </c>
      <c r="FG27" s="144">
        <v>102.8</v>
      </c>
      <c r="FH27" s="144">
        <v>102.3</v>
      </c>
      <c r="FI27" s="144">
        <v>111.1</v>
      </c>
      <c r="FJ27" s="144">
        <v>110.9</v>
      </c>
      <c r="FK27" s="144">
        <v>100.5</v>
      </c>
      <c r="FL27" s="144">
        <v>104.4</v>
      </c>
      <c r="FM27" s="144">
        <v>103.9</v>
      </c>
      <c r="FN27" s="144">
        <v>106.1</v>
      </c>
      <c r="FO27" s="144">
        <v>100.4</v>
      </c>
      <c r="FP27" s="144">
        <v>109.3</v>
      </c>
      <c r="FQ27" s="144">
        <v>99.5</v>
      </c>
      <c r="FR27" s="144">
        <v>105.5</v>
      </c>
      <c r="FS27" s="144">
        <v>113.4</v>
      </c>
      <c r="FT27" s="144">
        <v>102.3</v>
      </c>
      <c r="FU27" s="144">
        <v>97.6</v>
      </c>
      <c r="FV27" s="144">
        <v>104.8</v>
      </c>
      <c r="FW27" s="144">
        <v>102.7</v>
      </c>
      <c r="FX27" s="144">
        <v>103</v>
      </c>
      <c r="FY27" s="144">
        <v>112.7</v>
      </c>
      <c r="FZ27" s="144">
        <v>116</v>
      </c>
      <c r="GA27" s="144">
        <v>110.7</v>
      </c>
      <c r="GB27" s="144">
        <v>110.1</v>
      </c>
      <c r="GC27" s="144">
        <v>119.5</v>
      </c>
      <c r="GD27" s="144">
        <v>104.8</v>
      </c>
      <c r="GE27" s="144">
        <v>106.2</v>
      </c>
      <c r="GF27" s="137">
        <f t="shared" si="1"/>
        <v>106.69999999999999</v>
      </c>
      <c r="GG27" s="137">
        <f t="shared" si="0"/>
        <v>114.05</v>
      </c>
      <c r="GH27" s="144">
        <v>108.6</v>
      </c>
      <c r="GI27" s="144">
        <v>97</v>
      </c>
      <c r="GJ27" s="144">
        <v>134.9</v>
      </c>
      <c r="GK27" s="144">
        <v>125.9</v>
      </c>
      <c r="GL27" s="144">
        <v>133</v>
      </c>
      <c r="GM27" s="144">
        <v>123.3</v>
      </c>
      <c r="GN27" s="144">
        <v>123.6</v>
      </c>
      <c r="GO27" s="144">
        <v>127.4</v>
      </c>
      <c r="GP27" s="144">
        <v>130.9</v>
      </c>
      <c r="GQ27" s="144">
        <v>128.4</v>
      </c>
      <c r="GR27" s="144">
        <v>131.1</v>
      </c>
      <c r="GS27" s="144">
        <v>131.5</v>
      </c>
      <c r="GT27" s="144">
        <v>102.6</v>
      </c>
      <c r="GU27" s="144">
        <v>133.6</v>
      </c>
      <c r="GV27" s="144">
        <v>134.19999999999999</v>
      </c>
      <c r="GW27" s="144">
        <v>139.1</v>
      </c>
      <c r="GX27" s="144">
        <v>137</v>
      </c>
      <c r="GY27" s="144">
        <v>130.19999999999999</v>
      </c>
      <c r="GZ27" s="144">
        <v>137.4</v>
      </c>
      <c r="HA27" s="144">
        <v>131.4</v>
      </c>
      <c r="HB27" s="144">
        <v>142.30000000000001</v>
      </c>
      <c r="HC27" s="144">
        <v>137</v>
      </c>
      <c r="HD27" s="144">
        <v>124.4</v>
      </c>
    </row>
    <row r="28" spans="1:212" s="49" customFormat="1" ht="21.9" customHeight="1" x14ac:dyDescent="0.25">
      <c r="A28" s="146">
        <v>2002</v>
      </c>
      <c r="B28" s="144">
        <v>110</v>
      </c>
      <c r="C28" s="144">
        <v>103.4</v>
      </c>
      <c r="D28" s="144">
        <v>103.6</v>
      </c>
      <c r="E28" s="144">
        <v>101.7</v>
      </c>
      <c r="F28" s="144">
        <v>99.7</v>
      </c>
      <c r="G28" s="144">
        <v>159.5</v>
      </c>
      <c r="H28" s="144">
        <v>113.3</v>
      </c>
      <c r="I28" s="144">
        <v>110.2</v>
      </c>
      <c r="J28" s="144">
        <v>100.4</v>
      </c>
      <c r="K28" s="144">
        <v>102.1</v>
      </c>
      <c r="L28" s="144">
        <v>136.5</v>
      </c>
      <c r="M28" s="144">
        <v>133.4</v>
      </c>
      <c r="N28" s="144">
        <v>136</v>
      </c>
      <c r="O28" s="144">
        <v>136.4</v>
      </c>
      <c r="P28" s="144">
        <v>136.30000000000001</v>
      </c>
      <c r="Q28" s="144">
        <v>135.30000000000001</v>
      </c>
      <c r="R28" s="144">
        <v>138.4</v>
      </c>
      <c r="S28" s="144">
        <v>134.19999999999999</v>
      </c>
      <c r="T28" s="144">
        <v>157.9</v>
      </c>
      <c r="U28" s="144">
        <v>135.9</v>
      </c>
      <c r="V28" s="144">
        <v>136.9</v>
      </c>
      <c r="W28" s="144">
        <v>143.80000000000001</v>
      </c>
      <c r="X28" s="144">
        <v>118.7</v>
      </c>
      <c r="Y28" s="144">
        <v>121.3</v>
      </c>
      <c r="Z28" s="144">
        <v>116.7</v>
      </c>
      <c r="AA28" s="144">
        <v>133.80000000000001</v>
      </c>
      <c r="AB28" s="144">
        <v>133.6</v>
      </c>
      <c r="AC28" s="144">
        <v>133.1</v>
      </c>
      <c r="AD28" s="144">
        <v>133.30000000000001</v>
      </c>
      <c r="AE28" s="144">
        <v>134.80000000000001</v>
      </c>
      <c r="AF28" s="144">
        <v>133.5</v>
      </c>
      <c r="AG28" s="144">
        <v>136.19999999999999</v>
      </c>
      <c r="AH28" s="144">
        <v>133.9</v>
      </c>
      <c r="AI28" s="144">
        <v>129.4</v>
      </c>
      <c r="AJ28" s="144">
        <v>120.3</v>
      </c>
      <c r="AK28" s="144">
        <v>107.1</v>
      </c>
      <c r="AL28" s="144">
        <v>104.6</v>
      </c>
      <c r="AM28" s="144">
        <v>107.4</v>
      </c>
      <c r="AN28" s="144">
        <v>106.7</v>
      </c>
      <c r="AO28" s="144">
        <v>97.3</v>
      </c>
      <c r="AP28" s="144">
        <v>102.8</v>
      </c>
      <c r="AQ28" s="144">
        <v>99.7</v>
      </c>
      <c r="AR28" s="144">
        <v>113</v>
      </c>
      <c r="AS28" s="144">
        <v>98.3</v>
      </c>
      <c r="AT28" s="144">
        <v>101.9</v>
      </c>
      <c r="AU28" s="144">
        <v>102</v>
      </c>
      <c r="AV28" s="144">
        <v>157.19999999999999</v>
      </c>
      <c r="AW28" s="144">
        <v>118.3</v>
      </c>
      <c r="AX28" s="144">
        <v>117.1</v>
      </c>
      <c r="AY28" s="144">
        <v>141.19999999999999</v>
      </c>
      <c r="AZ28" s="144">
        <v>123.8</v>
      </c>
      <c r="BA28" s="144">
        <v>138.5</v>
      </c>
      <c r="BB28" s="144">
        <v>129.6</v>
      </c>
      <c r="BC28" s="144">
        <v>132.9</v>
      </c>
      <c r="BD28" s="144">
        <v>125.3</v>
      </c>
      <c r="BE28" s="144">
        <v>117.5</v>
      </c>
      <c r="BF28" s="144">
        <v>119</v>
      </c>
      <c r="BG28" s="144">
        <v>116.4</v>
      </c>
      <c r="BH28" s="144">
        <v>129.1</v>
      </c>
      <c r="BI28" s="144">
        <v>120.5</v>
      </c>
      <c r="BJ28" s="144">
        <v>116.7</v>
      </c>
      <c r="BK28" s="144">
        <v>117.1</v>
      </c>
      <c r="BL28" s="144">
        <v>119.9</v>
      </c>
      <c r="BM28" s="144">
        <v>116</v>
      </c>
      <c r="BN28" s="144">
        <v>122.1</v>
      </c>
      <c r="BO28" s="144">
        <v>116.7</v>
      </c>
      <c r="BP28" s="144">
        <v>111.4</v>
      </c>
      <c r="BQ28" s="144">
        <v>103.7</v>
      </c>
      <c r="BR28" s="144">
        <v>107.8</v>
      </c>
      <c r="BS28" s="144">
        <v>109.6</v>
      </c>
      <c r="BT28" s="144">
        <v>106.2</v>
      </c>
      <c r="BU28" s="144">
        <v>116.4</v>
      </c>
      <c r="BV28" s="144">
        <v>102.5</v>
      </c>
      <c r="BW28" s="144">
        <v>105</v>
      </c>
      <c r="BX28" s="144">
        <v>110.6</v>
      </c>
      <c r="BY28" s="144">
        <v>102.1</v>
      </c>
      <c r="BZ28" s="144">
        <v>117.5</v>
      </c>
      <c r="CA28" s="144">
        <v>117.1</v>
      </c>
      <c r="CB28" s="144">
        <v>115.6</v>
      </c>
      <c r="CC28" s="144">
        <v>145.6</v>
      </c>
      <c r="CD28" s="144">
        <v>136</v>
      </c>
      <c r="CE28" s="144">
        <v>135</v>
      </c>
      <c r="CF28" s="144">
        <v>136.9</v>
      </c>
      <c r="CG28" s="144">
        <v>137.30000000000001</v>
      </c>
      <c r="CH28" s="144">
        <v>134.9</v>
      </c>
      <c r="CI28" s="144">
        <v>124.7</v>
      </c>
      <c r="CJ28" s="144">
        <v>128.30000000000001</v>
      </c>
      <c r="CK28" s="144">
        <v>134.9</v>
      </c>
      <c r="CL28" s="144">
        <v>131.4</v>
      </c>
      <c r="CM28" s="144">
        <v>134.30000000000001</v>
      </c>
      <c r="CN28" s="144">
        <v>134.19999999999999</v>
      </c>
      <c r="CO28" s="144">
        <v>126.9</v>
      </c>
      <c r="CP28" s="144">
        <v>107.4</v>
      </c>
      <c r="CQ28" s="144">
        <v>119.9</v>
      </c>
      <c r="CR28" s="144">
        <v>125.3</v>
      </c>
      <c r="CS28" s="144">
        <v>124.4</v>
      </c>
      <c r="CT28" s="144">
        <v>131.9</v>
      </c>
      <c r="CU28" s="144">
        <v>139.5</v>
      </c>
      <c r="CV28" s="144">
        <v>130</v>
      </c>
      <c r="CW28" s="144">
        <v>101</v>
      </c>
      <c r="CX28" s="144">
        <v>96.3</v>
      </c>
      <c r="CY28" s="144">
        <v>128.4</v>
      </c>
      <c r="CZ28" s="144">
        <v>122.7</v>
      </c>
      <c r="DA28" s="144">
        <v>129.6</v>
      </c>
      <c r="DB28" s="144">
        <v>112.5</v>
      </c>
      <c r="DC28" s="144">
        <v>114.6</v>
      </c>
      <c r="DD28" s="144">
        <v>114.5</v>
      </c>
      <c r="DE28" s="144">
        <v>108.2</v>
      </c>
      <c r="DF28" s="144">
        <v>115</v>
      </c>
      <c r="DG28" s="144">
        <v>131.9</v>
      </c>
      <c r="DH28" s="144">
        <v>126.4</v>
      </c>
      <c r="DI28" s="144">
        <v>119.9</v>
      </c>
      <c r="DJ28" s="144">
        <v>119.6</v>
      </c>
      <c r="DK28" s="144">
        <v>135.9</v>
      </c>
      <c r="DL28" s="144">
        <v>138.5</v>
      </c>
      <c r="DM28" s="144">
        <v>140.19999999999999</v>
      </c>
      <c r="DN28" s="144">
        <v>140.1</v>
      </c>
      <c r="DO28" s="144">
        <v>137.6</v>
      </c>
      <c r="DP28" s="144">
        <v>114.6</v>
      </c>
      <c r="DQ28" s="144">
        <v>122.6</v>
      </c>
      <c r="DR28" s="144">
        <v>119</v>
      </c>
      <c r="DS28" s="144">
        <v>128.5</v>
      </c>
      <c r="DT28" s="144">
        <v>170.1</v>
      </c>
      <c r="DU28" s="144">
        <v>127.1</v>
      </c>
      <c r="DV28" s="144">
        <v>123</v>
      </c>
      <c r="DW28" s="144">
        <v>121.8</v>
      </c>
      <c r="DX28" s="144">
        <v>118.4</v>
      </c>
      <c r="DY28" s="144">
        <v>154.80000000000001</v>
      </c>
      <c r="DZ28" s="144">
        <v>94.8</v>
      </c>
      <c r="EA28" s="144">
        <v>96.1</v>
      </c>
      <c r="EB28" s="144">
        <v>96.1</v>
      </c>
      <c r="EC28" s="144">
        <v>96.3</v>
      </c>
      <c r="ED28" s="144">
        <v>95.5</v>
      </c>
      <c r="EE28" s="144">
        <v>106.3</v>
      </c>
      <c r="EF28" s="144">
        <v>127.2</v>
      </c>
      <c r="EG28" s="144">
        <v>120.9</v>
      </c>
      <c r="EH28" s="144">
        <v>119.2</v>
      </c>
      <c r="EI28" s="144">
        <v>130</v>
      </c>
      <c r="EJ28" s="144">
        <v>120.9</v>
      </c>
      <c r="EK28" s="144">
        <v>117.5</v>
      </c>
      <c r="EL28" s="144">
        <v>124.3</v>
      </c>
      <c r="EM28" s="144">
        <v>118</v>
      </c>
      <c r="EN28" s="144">
        <v>128.4</v>
      </c>
      <c r="EO28" s="144">
        <v>123.6</v>
      </c>
      <c r="EP28" s="144">
        <v>106.3</v>
      </c>
      <c r="EQ28" s="144">
        <v>106</v>
      </c>
      <c r="ER28" s="144">
        <v>104.1</v>
      </c>
      <c r="ES28" s="144">
        <v>132.19999999999999</v>
      </c>
      <c r="ET28" s="144">
        <v>133.9</v>
      </c>
      <c r="EU28" s="144">
        <v>128.1</v>
      </c>
      <c r="EV28" s="144">
        <v>122.1</v>
      </c>
      <c r="EW28" s="144">
        <v>121.1</v>
      </c>
      <c r="EX28" s="144">
        <v>142</v>
      </c>
      <c r="EY28" s="144">
        <v>127.8</v>
      </c>
      <c r="EZ28" s="144">
        <v>123.4</v>
      </c>
      <c r="FA28" s="144">
        <v>124.2</v>
      </c>
      <c r="FB28" s="144">
        <v>131.1</v>
      </c>
      <c r="FC28" s="144">
        <v>94.8</v>
      </c>
      <c r="FD28" s="144">
        <v>93.9</v>
      </c>
      <c r="FE28" s="144">
        <v>100.2</v>
      </c>
      <c r="FF28" s="144">
        <v>103.2</v>
      </c>
      <c r="FG28" s="144">
        <v>102.2</v>
      </c>
      <c r="FH28" s="144">
        <v>101.2</v>
      </c>
      <c r="FI28" s="144">
        <v>107.6</v>
      </c>
      <c r="FJ28" s="144">
        <v>109.2</v>
      </c>
      <c r="FK28" s="144">
        <v>99.9</v>
      </c>
      <c r="FL28" s="144">
        <v>101.9</v>
      </c>
      <c r="FM28" s="144">
        <v>102.4</v>
      </c>
      <c r="FN28" s="144">
        <v>104.5</v>
      </c>
      <c r="FO28" s="144">
        <v>98.9</v>
      </c>
      <c r="FP28" s="144">
        <v>107.9</v>
      </c>
      <c r="FQ28" s="144">
        <v>98.7</v>
      </c>
      <c r="FR28" s="144">
        <v>104.6</v>
      </c>
      <c r="FS28" s="144">
        <v>111.5</v>
      </c>
      <c r="FT28" s="144">
        <v>100.5</v>
      </c>
      <c r="FU28" s="144">
        <v>95.9</v>
      </c>
      <c r="FV28" s="144">
        <v>103.7</v>
      </c>
      <c r="FW28" s="144">
        <v>100.5</v>
      </c>
      <c r="FX28" s="144">
        <v>101.4</v>
      </c>
      <c r="FY28" s="144">
        <v>110.8</v>
      </c>
      <c r="FZ28" s="144">
        <v>113.7</v>
      </c>
      <c r="GA28" s="144">
        <v>109</v>
      </c>
      <c r="GB28" s="144">
        <v>108.4</v>
      </c>
      <c r="GC28" s="144">
        <v>115.1</v>
      </c>
      <c r="GD28" s="144">
        <v>102.9</v>
      </c>
      <c r="GE28" s="144">
        <v>104.1</v>
      </c>
      <c r="GF28" s="137">
        <f t="shared" si="1"/>
        <v>104.75</v>
      </c>
      <c r="GG28" s="137">
        <f t="shared" si="0"/>
        <v>110.85</v>
      </c>
      <c r="GH28" s="144">
        <v>106.6</v>
      </c>
      <c r="GI28" s="144">
        <v>95.2</v>
      </c>
      <c r="GJ28" s="144">
        <v>132.69999999999999</v>
      </c>
      <c r="GK28" s="144">
        <v>123.9</v>
      </c>
      <c r="GL28" s="144">
        <v>131.4</v>
      </c>
      <c r="GM28" s="144">
        <v>121.2</v>
      </c>
      <c r="GN28" s="144">
        <v>120.9</v>
      </c>
      <c r="GO28" s="144">
        <v>123</v>
      </c>
      <c r="GP28" s="144">
        <v>127.3</v>
      </c>
      <c r="GQ28" s="144">
        <v>124.5</v>
      </c>
      <c r="GR28" s="144">
        <v>128.19999999999999</v>
      </c>
      <c r="GS28" s="144">
        <v>126.5</v>
      </c>
      <c r="GT28" s="144">
        <v>101.7</v>
      </c>
      <c r="GU28" s="144">
        <v>122.5</v>
      </c>
      <c r="GV28" s="144">
        <v>122.2</v>
      </c>
      <c r="GW28" s="144">
        <v>136.30000000000001</v>
      </c>
      <c r="GX28" s="144">
        <v>134.1</v>
      </c>
      <c r="GY28" s="144">
        <v>127.2</v>
      </c>
      <c r="GZ28" s="144">
        <v>134.9</v>
      </c>
      <c r="HA28" s="144">
        <v>128.4</v>
      </c>
      <c r="HB28" s="144">
        <v>139.80000000000001</v>
      </c>
      <c r="HC28" s="144">
        <v>134.6</v>
      </c>
      <c r="HD28" s="144">
        <v>121.4</v>
      </c>
    </row>
    <row r="29" spans="1:212" s="49" customFormat="1" ht="21.9" customHeight="1" x14ac:dyDescent="0.25">
      <c r="A29" s="146">
        <v>2001</v>
      </c>
      <c r="B29" s="144">
        <v>106</v>
      </c>
      <c r="C29" s="144">
        <v>100.5</v>
      </c>
      <c r="D29" s="144">
        <v>100.6</v>
      </c>
      <c r="E29" s="144">
        <v>98.3</v>
      </c>
      <c r="F29" s="144">
        <v>95.9</v>
      </c>
      <c r="G29" s="144">
        <v>152.6</v>
      </c>
      <c r="H29" s="144">
        <v>109</v>
      </c>
      <c r="I29" s="144">
        <v>106.4</v>
      </c>
      <c r="J29" s="144">
        <v>97.3</v>
      </c>
      <c r="K29" s="144">
        <v>98.7</v>
      </c>
      <c r="L29" s="144">
        <v>132.5</v>
      </c>
      <c r="M29" s="144">
        <v>129.30000000000001</v>
      </c>
      <c r="N29" s="144">
        <v>132.80000000000001</v>
      </c>
      <c r="O29" s="144">
        <v>132.4</v>
      </c>
      <c r="P29" s="144">
        <v>132.4</v>
      </c>
      <c r="Q29" s="144">
        <v>131.4</v>
      </c>
      <c r="R29" s="144">
        <v>135.5</v>
      </c>
      <c r="S29" s="144">
        <v>129.69999999999999</v>
      </c>
      <c r="T29" s="144">
        <v>151.80000000000001</v>
      </c>
      <c r="U29" s="144">
        <v>131.5</v>
      </c>
      <c r="V29" s="144">
        <v>134.1</v>
      </c>
      <c r="W29" s="144">
        <v>140.19999999999999</v>
      </c>
      <c r="X29" s="144">
        <v>113.3</v>
      </c>
      <c r="Y29" s="144">
        <v>117.2</v>
      </c>
      <c r="Z29" s="144">
        <v>113.1</v>
      </c>
      <c r="AA29" s="144">
        <v>128.6</v>
      </c>
      <c r="AB29" s="144">
        <v>128.5</v>
      </c>
      <c r="AC29" s="144">
        <v>128.5</v>
      </c>
      <c r="AD29" s="144">
        <v>128.30000000000001</v>
      </c>
      <c r="AE29" s="144">
        <v>128.6</v>
      </c>
      <c r="AF29" s="144">
        <v>128.19999999999999</v>
      </c>
      <c r="AG29" s="144">
        <v>131.5</v>
      </c>
      <c r="AH29" s="144">
        <v>128.80000000000001</v>
      </c>
      <c r="AI29" s="144">
        <v>124.8</v>
      </c>
      <c r="AJ29" s="144">
        <v>115.9</v>
      </c>
      <c r="AK29" s="144">
        <v>104.3</v>
      </c>
      <c r="AL29" s="144">
        <v>100.8</v>
      </c>
      <c r="AM29" s="144">
        <v>104.6</v>
      </c>
      <c r="AN29" s="144">
        <v>103.8</v>
      </c>
      <c r="AO29" s="144">
        <v>94.8</v>
      </c>
      <c r="AP29" s="144">
        <v>100.3</v>
      </c>
      <c r="AQ29" s="144">
        <v>96.4</v>
      </c>
      <c r="AR29" s="144">
        <v>109.1</v>
      </c>
      <c r="AS29" s="144">
        <v>95.5</v>
      </c>
      <c r="AT29" s="144">
        <v>99</v>
      </c>
      <c r="AU29" s="144">
        <v>99</v>
      </c>
      <c r="AV29" s="144">
        <v>150</v>
      </c>
      <c r="AW29" s="144">
        <v>114.3</v>
      </c>
      <c r="AX29" s="144">
        <v>113.4</v>
      </c>
      <c r="AY29" s="144">
        <v>135.80000000000001</v>
      </c>
      <c r="AZ29" s="144">
        <v>120.1</v>
      </c>
      <c r="BA29" s="144">
        <v>133.69999999999999</v>
      </c>
      <c r="BB29" s="144">
        <v>124.3</v>
      </c>
      <c r="BC29" s="144">
        <v>127.8</v>
      </c>
      <c r="BD29" s="144">
        <v>119.8</v>
      </c>
      <c r="BE29" s="144">
        <v>113.4</v>
      </c>
      <c r="BF29" s="144">
        <v>115.6</v>
      </c>
      <c r="BG29" s="144">
        <v>112.1</v>
      </c>
      <c r="BH29" s="144">
        <v>123.4</v>
      </c>
      <c r="BI29" s="144">
        <v>116.4</v>
      </c>
      <c r="BJ29" s="144">
        <v>112.8</v>
      </c>
      <c r="BK29" s="144">
        <v>111.6</v>
      </c>
      <c r="BL29" s="144">
        <v>115.5</v>
      </c>
      <c r="BM29" s="144">
        <v>112.5</v>
      </c>
      <c r="BN29" s="144">
        <v>117.5</v>
      </c>
      <c r="BO29" s="144">
        <v>113.2</v>
      </c>
      <c r="BP29" s="144">
        <v>107.7</v>
      </c>
      <c r="BQ29" s="144">
        <v>100.6</v>
      </c>
      <c r="BR29" s="144">
        <v>104.3</v>
      </c>
      <c r="BS29" s="144">
        <v>105.2</v>
      </c>
      <c r="BT29" s="144">
        <v>103.3</v>
      </c>
      <c r="BU29" s="144">
        <v>112.7</v>
      </c>
      <c r="BV29" s="144">
        <v>99.4</v>
      </c>
      <c r="BW29" s="144">
        <v>101.3</v>
      </c>
      <c r="BX29" s="144">
        <v>104.6</v>
      </c>
      <c r="BY29" s="144">
        <v>98.3</v>
      </c>
      <c r="BZ29" s="144">
        <v>114.6</v>
      </c>
      <c r="CA29" s="144">
        <v>114.3</v>
      </c>
      <c r="CB29" s="144">
        <v>111.7</v>
      </c>
      <c r="CC29" s="144">
        <v>140.9</v>
      </c>
      <c r="CD29" s="144">
        <v>132.1</v>
      </c>
      <c r="CE29" s="144">
        <v>131.4</v>
      </c>
      <c r="CF29" s="144">
        <v>133.1</v>
      </c>
      <c r="CG29" s="144">
        <v>132.9</v>
      </c>
      <c r="CH29" s="144">
        <v>131.30000000000001</v>
      </c>
      <c r="CI29" s="144">
        <v>120.3</v>
      </c>
      <c r="CJ29" s="144">
        <v>124.5</v>
      </c>
      <c r="CK29" s="144">
        <v>130.1</v>
      </c>
      <c r="CL29" s="144">
        <v>126.8</v>
      </c>
      <c r="CM29" s="144">
        <v>129.80000000000001</v>
      </c>
      <c r="CN29" s="144">
        <v>129.4</v>
      </c>
      <c r="CO29" s="144">
        <v>122.4</v>
      </c>
      <c r="CP29" s="144">
        <v>104.3</v>
      </c>
      <c r="CQ29" s="144">
        <v>115.2</v>
      </c>
      <c r="CR29" s="144">
        <v>120.1</v>
      </c>
      <c r="CS29" s="144">
        <v>119.7</v>
      </c>
      <c r="CT29" s="144">
        <v>131.4</v>
      </c>
      <c r="CU29" s="144">
        <v>136.1</v>
      </c>
      <c r="CV29" s="144">
        <v>124.9</v>
      </c>
      <c r="CW29" s="144">
        <v>98.7</v>
      </c>
      <c r="CX29" s="144">
        <v>93.9</v>
      </c>
      <c r="CY29" s="144">
        <v>121.8</v>
      </c>
      <c r="CZ29" s="144">
        <v>114.7</v>
      </c>
      <c r="DA29" s="144">
        <v>125.5</v>
      </c>
      <c r="DB29" s="144">
        <v>106.7</v>
      </c>
      <c r="DC29" s="144">
        <v>117.5</v>
      </c>
      <c r="DD29" s="144">
        <v>117.7</v>
      </c>
      <c r="DE29" s="144">
        <v>101.3</v>
      </c>
      <c r="DF29" s="144">
        <v>111.6</v>
      </c>
      <c r="DG29" s="144">
        <v>127.8</v>
      </c>
      <c r="DH29" s="144">
        <v>122.5</v>
      </c>
      <c r="DI29" s="144">
        <v>116.2</v>
      </c>
      <c r="DJ29" s="144">
        <v>116.2</v>
      </c>
      <c r="DK29" s="144">
        <v>133.4</v>
      </c>
      <c r="DL29" s="144">
        <v>136.69999999999999</v>
      </c>
      <c r="DM29" s="144">
        <v>136.9</v>
      </c>
      <c r="DN29" s="144">
        <v>136.80000000000001</v>
      </c>
      <c r="DO29" s="144">
        <v>136</v>
      </c>
      <c r="DP29" s="144">
        <v>111.4</v>
      </c>
      <c r="DQ29" s="144">
        <v>119.2</v>
      </c>
      <c r="DR29" s="144">
        <v>116</v>
      </c>
      <c r="DS29" s="144">
        <v>125.2</v>
      </c>
      <c r="DT29" s="144">
        <v>164.4</v>
      </c>
      <c r="DU29" s="144">
        <v>123.1</v>
      </c>
      <c r="DV29" s="144">
        <v>120.1</v>
      </c>
      <c r="DW29" s="144">
        <v>118.6</v>
      </c>
      <c r="DX29" s="144">
        <v>115.3</v>
      </c>
      <c r="DY29" s="144">
        <v>151.4</v>
      </c>
      <c r="DZ29" s="144">
        <v>91.5</v>
      </c>
      <c r="EA29" s="144">
        <v>92.9</v>
      </c>
      <c r="EB29" s="144">
        <v>92.9</v>
      </c>
      <c r="EC29" s="144">
        <v>93.3</v>
      </c>
      <c r="ED29" s="144">
        <v>92.3</v>
      </c>
      <c r="EE29" s="144">
        <v>103.1</v>
      </c>
      <c r="EF29" s="144">
        <v>123.5</v>
      </c>
      <c r="EG29" s="144">
        <v>117.7</v>
      </c>
      <c r="EH29" s="144">
        <v>115.9</v>
      </c>
      <c r="EI29" s="144">
        <v>125.9</v>
      </c>
      <c r="EJ29" s="144">
        <v>117.1</v>
      </c>
      <c r="EK29" s="144">
        <v>114</v>
      </c>
      <c r="EL29" s="144">
        <v>120.4</v>
      </c>
      <c r="EM29" s="144">
        <v>114.7</v>
      </c>
      <c r="EN29" s="144">
        <v>123.8</v>
      </c>
      <c r="EO29" s="144">
        <v>119.9</v>
      </c>
      <c r="EP29" s="144">
        <v>102</v>
      </c>
      <c r="EQ29" s="144">
        <v>102.1</v>
      </c>
      <c r="ER29" s="144">
        <v>99.7</v>
      </c>
      <c r="ES29" s="144">
        <v>129.80000000000001</v>
      </c>
      <c r="ET29" s="144">
        <v>131.19999999999999</v>
      </c>
      <c r="EU29" s="144">
        <v>123.5</v>
      </c>
      <c r="EV29" s="144">
        <v>118.9</v>
      </c>
      <c r="EW29" s="144">
        <v>118.4</v>
      </c>
      <c r="EX29" s="144">
        <v>136.9</v>
      </c>
      <c r="EY29" s="144">
        <v>124.1</v>
      </c>
      <c r="EZ29" s="144">
        <v>120.4</v>
      </c>
      <c r="FA29" s="144">
        <v>121.1</v>
      </c>
      <c r="FB29" s="144">
        <v>127.8</v>
      </c>
      <c r="FC29" s="144">
        <v>92.1</v>
      </c>
      <c r="FD29" s="144">
        <v>91.3</v>
      </c>
      <c r="FE29" s="144">
        <v>96.8</v>
      </c>
      <c r="FF29" s="144">
        <v>99.7</v>
      </c>
      <c r="FG29" s="144">
        <v>98.2</v>
      </c>
      <c r="FH29" s="144">
        <v>96.5</v>
      </c>
      <c r="FI29" s="144">
        <v>102.6</v>
      </c>
      <c r="FJ29" s="144">
        <v>104.3</v>
      </c>
      <c r="FK29" s="144">
        <v>93.4</v>
      </c>
      <c r="FL29" s="144">
        <v>98.4</v>
      </c>
      <c r="FM29" s="144">
        <v>99.8</v>
      </c>
      <c r="FN29" s="144">
        <v>102.3</v>
      </c>
      <c r="FO29" s="144">
        <v>96.6</v>
      </c>
      <c r="FP29" s="144">
        <v>103.8</v>
      </c>
      <c r="FQ29" s="144">
        <v>95.5</v>
      </c>
      <c r="FR29" s="144">
        <v>100.9</v>
      </c>
      <c r="FS29" s="144">
        <v>107.8</v>
      </c>
      <c r="FT29" s="144">
        <v>97.6</v>
      </c>
      <c r="FU29" s="144">
        <v>93.4</v>
      </c>
      <c r="FV29" s="144">
        <v>100.5</v>
      </c>
      <c r="FW29" s="144">
        <v>97.8</v>
      </c>
      <c r="FX29" s="144">
        <v>97.3</v>
      </c>
      <c r="FY29" s="144">
        <v>107.7</v>
      </c>
      <c r="FZ29" s="144">
        <v>109.1</v>
      </c>
      <c r="GA29" s="144">
        <v>105.7</v>
      </c>
      <c r="GB29" s="144">
        <v>105.2</v>
      </c>
      <c r="GC29" s="144">
        <v>110.8</v>
      </c>
      <c r="GD29" s="144">
        <v>99.8</v>
      </c>
      <c r="GE29" s="144">
        <v>100.3</v>
      </c>
      <c r="GF29" s="137">
        <f t="shared" si="1"/>
        <v>101.35</v>
      </c>
      <c r="GG29" s="137">
        <f t="shared" si="0"/>
        <v>106.85</v>
      </c>
      <c r="GH29" s="144">
        <v>102.9</v>
      </c>
      <c r="GI29" s="144">
        <v>92.1</v>
      </c>
      <c r="GJ29" s="144">
        <v>127.9</v>
      </c>
      <c r="GK29" s="144">
        <v>120.3</v>
      </c>
      <c r="GL29" s="144">
        <v>125.7</v>
      </c>
      <c r="GM29" s="144">
        <v>114.6</v>
      </c>
      <c r="GN29" s="144">
        <v>117.5</v>
      </c>
      <c r="GO29" s="144">
        <v>119.1</v>
      </c>
      <c r="GP29" s="144">
        <v>123.6</v>
      </c>
      <c r="GQ29" s="144">
        <v>120.6</v>
      </c>
      <c r="GR29" s="144">
        <v>123.9</v>
      </c>
      <c r="GS29" s="144">
        <v>123.3</v>
      </c>
      <c r="GT29" s="144">
        <v>99</v>
      </c>
      <c r="GU29" s="144">
        <v>117.5</v>
      </c>
      <c r="GV29" s="144">
        <v>117.4</v>
      </c>
      <c r="GW29" s="144">
        <v>131.5</v>
      </c>
      <c r="GX29" s="144">
        <v>129.1</v>
      </c>
      <c r="GY29" s="144">
        <v>124.4</v>
      </c>
      <c r="GZ29" s="144">
        <v>130.19999999999999</v>
      </c>
      <c r="HA29" s="144">
        <v>125.5</v>
      </c>
      <c r="HB29" s="144">
        <v>134.69999999999999</v>
      </c>
      <c r="HC29" s="144">
        <v>130.19999999999999</v>
      </c>
      <c r="HD29" s="144">
        <v>117.2</v>
      </c>
    </row>
    <row r="30" spans="1:212" s="49" customFormat="1" x14ac:dyDescent="0.25">
      <c r="A30" s="146">
        <v>2000</v>
      </c>
      <c r="B30" s="144">
        <v>104.1</v>
      </c>
      <c r="C30" s="144">
        <v>98.9</v>
      </c>
      <c r="D30" s="144">
        <v>99.1</v>
      </c>
      <c r="E30" s="144">
        <v>94.2</v>
      </c>
      <c r="F30" s="144">
        <v>94.6</v>
      </c>
      <c r="G30" s="144">
        <v>148.30000000000001</v>
      </c>
      <c r="H30" s="144">
        <v>106.9</v>
      </c>
      <c r="I30" s="144">
        <v>104.9</v>
      </c>
      <c r="J30" s="144">
        <v>94.4</v>
      </c>
      <c r="K30" s="144">
        <v>95.7</v>
      </c>
      <c r="L30" s="144">
        <v>129.4</v>
      </c>
      <c r="M30" s="144">
        <v>125.2</v>
      </c>
      <c r="N30" s="144">
        <v>129.4</v>
      </c>
      <c r="O30" s="144">
        <v>129.9</v>
      </c>
      <c r="P30" s="144">
        <v>129.69999999999999</v>
      </c>
      <c r="Q30" s="144">
        <v>128</v>
      </c>
      <c r="R30" s="144">
        <v>131.5</v>
      </c>
      <c r="S30" s="144">
        <v>127.1</v>
      </c>
      <c r="T30" s="144">
        <v>146.9</v>
      </c>
      <c r="U30" s="144">
        <v>128.69999999999999</v>
      </c>
      <c r="V30" s="144">
        <v>130.69999999999999</v>
      </c>
      <c r="W30" s="144">
        <v>137.1</v>
      </c>
      <c r="X30" s="144">
        <v>109.8</v>
      </c>
      <c r="Y30" s="144">
        <v>111.8</v>
      </c>
      <c r="Z30" s="144">
        <v>108.8</v>
      </c>
      <c r="AA30" s="144">
        <v>122.7</v>
      </c>
      <c r="AB30" s="144">
        <v>122.6</v>
      </c>
      <c r="AC30" s="144">
        <v>122.9</v>
      </c>
      <c r="AD30" s="144">
        <v>122.4</v>
      </c>
      <c r="AE30" s="144">
        <v>122.7</v>
      </c>
      <c r="AF30" s="144">
        <v>121.5</v>
      </c>
      <c r="AG30" s="144">
        <v>126.4</v>
      </c>
      <c r="AH30" s="144">
        <v>123.2</v>
      </c>
      <c r="AI30" s="144">
        <v>117.4</v>
      </c>
      <c r="AJ30" s="144">
        <v>113.8</v>
      </c>
      <c r="AK30" s="144">
        <v>102.4</v>
      </c>
      <c r="AL30" s="144">
        <v>99</v>
      </c>
      <c r="AM30" s="144">
        <v>101.8</v>
      </c>
      <c r="AN30" s="144">
        <v>101.2</v>
      </c>
      <c r="AO30" s="144">
        <v>93.6</v>
      </c>
      <c r="AP30" s="144">
        <v>98.9</v>
      </c>
      <c r="AQ30" s="144">
        <v>94.9</v>
      </c>
      <c r="AR30" s="144">
        <v>106.1</v>
      </c>
      <c r="AS30" s="144">
        <v>94.1</v>
      </c>
      <c r="AT30" s="144">
        <v>97</v>
      </c>
      <c r="AU30" s="144">
        <v>97.5</v>
      </c>
      <c r="AV30" s="144">
        <v>144.80000000000001</v>
      </c>
      <c r="AW30" s="144">
        <v>112.9</v>
      </c>
      <c r="AX30" s="144">
        <v>112.1</v>
      </c>
      <c r="AY30" s="144">
        <v>131.19999999999999</v>
      </c>
      <c r="AZ30" s="144">
        <v>115.1</v>
      </c>
      <c r="BA30" s="144">
        <v>124.6</v>
      </c>
      <c r="BB30" s="144">
        <v>119</v>
      </c>
      <c r="BC30" s="144">
        <v>122.2</v>
      </c>
      <c r="BD30" s="144">
        <v>116.2</v>
      </c>
      <c r="BE30" s="144">
        <v>109.8</v>
      </c>
      <c r="BF30" s="144">
        <v>111.5</v>
      </c>
      <c r="BG30" s="144">
        <v>108.4</v>
      </c>
      <c r="BH30" s="144">
        <v>117.8</v>
      </c>
      <c r="BI30" s="144">
        <v>113.2</v>
      </c>
      <c r="BJ30" s="144">
        <v>109.1</v>
      </c>
      <c r="BK30" s="144">
        <v>106.9</v>
      </c>
      <c r="BL30" s="144">
        <v>110.8</v>
      </c>
      <c r="BM30" s="144">
        <v>108.8</v>
      </c>
      <c r="BN30" s="144">
        <v>112.6</v>
      </c>
      <c r="BO30" s="144">
        <v>108.9</v>
      </c>
      <c r="BP30" s="144">
        <v>99</v>
      </c>
      <c r="BQ30" s="144">
        <v>98.1</v>
      </c>
      <c r="BR30" s="144">
        <v>101</v>
      </c>
      <c r="BS30" s="144">
        <v>101.1</v>
      </c>
      <c r="BT30" s="144">
        <v>101.4</v>
      </c>
      <c r="BU30" s="144">
        <v>109.3</v>
      </c>
      <c r="BV30" s="144">
        <v>97.8</v>
      </c>
      <c r="BW30" s="144">
        <v>99.7</v>
      </c>
      <c r="BX30" s="144">
        <v>102.1</v>
      </c>
      <c r="BY30" s="144">
        <v>96.2</v>
      </c>
      <c r="BZ30" s="144">
        <v>105.7</v>
      </c>
      <c r="CA30" s="144">
        <v>105.4</v>
      </c>
      <c r="CB30" s="144">
        <v>107.7</v>
      </c>
      <c r="CC30" s="144">
        <v>138.9</v>
      </c>
      <c r="CD30" s="144">
        <v>129.4</v>
      </c>
      <c r="CE30" s="144">
        <v>128.4</v>
      </c>
      <c r="CF30" s="144">
        <v>129.69999999999999</v>
      </c>
      <c r="CG30" s="144">
        <v>130.30000000000001</v>
      </c>
      <c r="CH30" s="144">
        <v>128.30000000000001</v>
      </c>
      <c r="CI30" s="144">
        <v>116.7</v>
      </c>
      <c r="CJ30" s="144">
        <v>121</v>
      </c>
      <c r="CK30" s="144">
        <v>127.3</v>
      </c>
      <c r="CL30" s="144">
        <v>124.3</v>
      </c>
      <c r="CM30" s="144">
        <v>125.8</v>
      </c>
      <c r="CN30" s="144">
        <v>125.3</v>
      </c>
      <c r="CO30" s="144">
        <v>119.8</v>
      </c>
      <c r="CP30" s="144">
        <v>102.7</v>
      </c>
      <c r="CQ30" s="144">
        <v>111.6</v>
      </c>
      <c r="CR30" s="144">
        <v>117.6</v>
      </c>
      <c r="CS30" s="144">
        <v>115.9</v>
      </c>
      <c r="CT30" s="144">
        <v>124.1</v>
      </c>
      <c r="CU30" s="144">
        <v>131.1</v>
      </c>
      <c r="CV30" s="144">
        <v>120.1</v>
      </c>
      <c r="CW30" s="144">
        <v>97.2</v>
      </c>
      <c r="CX30" s="144">
        <v>92.9</v>
      </c>
      <c r="CY30" s="144">
        <v>118.2</v>
      </c>
      <c r="CZ30" s="144">
        <v>111.9</v>
      </c>
      <c r="DA30" s="144">
        <v>122.4</v>
      </c>
      <c r="DB30" s="144">
        <v>104.3</v>
      </c>
      <c r="DC30" s="144">
        <v>113.7</v>
      </c>
      <c r="DD30" s="144">
        <v>113.9</v>
      </c>
      <c r="DE30" s="144">
        <v>98.8</v>
      </c>
      <c r="DF30" s="144">
        <v>107</v>
      </c>
      <c r="DG30" s="144">
        <v>125.8</v>
      </c>
      <c r="DH30" s="144">
        <v>118.2</v>
      </c>
      <c r="DI30" s="144">
        <v>111.9</v>
      </c>
      <c r="DJ30" s="144">
        <v>111.9</v>
      </c>
      <c r="DK30" s="144">
        <v>128.4</v>
      </c>
      <c r="DL30" s="144">
        <v>130.5</v>
      </c>
      <c r="DM30" s="144">
        <v>132.6</v>
      </c>
      <c r="DN30" s="144">
        <v>132.4</v>
      </c>
      <c r="DO30" s="144">
        <v>130.6</v>
      </c>
      <c r="DP30" s="144">
        <v>109</v>
      </c>
      <c r="DQ30" s="144">
        <v>116.5</v>
      </c>
      <c r="DR30" s="144">
        <v>112.4</v>
      </c>
      <c r="DS30" s="144">
        <v>122.3</v>
      </c>
      <c r="DT30" s="144">
        <v>159.19999999999999</v>
      </c>
      <c r="DU30" s="144">
        <v>120</v>
      </c>
      <c r="DV30" s="144">
        <v>117.5</v>
      </c>
      <c r="DW30" s="144">
        <v>115.1</v>
      </c>
      <c r="DX30" s="144">
        <v>112.4</v>
      </c>
      <c r="DY30" s="144">
        <v>144.80000000000001</v>
      </c>
      <c r="DZ30" s="144">
        <v>90.3</v>
      </c>
      <c r="EA30" s="144">
        <v>91.6</v>
      </c>
      <c r="EB30" s="144">
        <v>91.6</v>
      </c>
      <c r="EC30" s="144">
        <v>91.9</v>
      </c>
      <c r="ED30" s="144">
        <v>91</v>
      </c>
      <c r="EE30" s="144">
        <v>97.9</v>
      </c>
      <c r="EF30" s="144">
        <v>117.8</v>
      </c>
      <c r="EG30" s="144">
        <v>112.7</v>
      </c>
      <c r="EH30" s="144">
        <v>110.1</v>
      </c>
      <c r="EI30" s="144">
        <v>121.3</v>
      </c>
      <c r="EJ30" s="144">
        <v>112.5</v>
      </c>
      <c r="EK30" s="144">
        <v>109</v>
      </c>
      <c r="EL30" s="144">
        <v>115</v>
      </c>
      <c r="EM30" s="144">
        <v>109.2</v>
      </c>
      <c r="EN30" s="144">
        <v>115.7</v>
      </c>
      <c r="EO30" s="144">
        <v>114.1</v>
      </c>
      <c r="EP30" s="144">
        <v>98.7</v>
      </c>
      <c r="EQ30" s="144">
        <v>98.9</v>
      </c>
      <c r="ER30" s="144">
        <v>97.5</v>
      </c>
      <c r="ES30" s="144">
        <v>126.3</v>
      </c>
      <c r="ET30" s="144">
        <v>127.4</v>
      </c>
      <c r="EU30" s="144">
        <v>119.9</v>
      </c>
      <c r="EV30" s="144">
        <v>114.6</v>
      </c>
      <c r="EW30" s="144">
        <v>114</v>
      </c>
      <c r="EX30" s="144">
        <v>132.1</v>
      </c>
      <c r="EY30" s="144">
        <v>120.9</v>
      </c>
      <c r="EZ30" s="144">
        <v>115.9</v>
      </c>
      <c r="FA30" s="144">
        <v>117.7</v>
      </c>
      <c r="FB30" s="144">
        <v>122.8</v>
      </c>
      <c r="FC30" s="144">
        <v>89.9</v>
      </c>
      <c r="FD30" s="144">
        <v>89.1</v>
      </c>
      <c r="FE30" s="144">
        <v>94.2</v>
      </c>
      <c r="FF30" s="144">
        <v>98</v>
      </c>
      <c r="FG30" s="144">
        <v>96.9</v>
      </c>
      <c r="FH30" s="144">
        <v>95</v>
      </c>
      <c r="FI30" s="144">
        <v>100.8</v>
      </c>
      <c r="FJ30" s="144">
        <v>100.8</v>
      </c>
      <c r="FK30" s="144">
        <v>93.4</v>
      </c>
      <c r="FL30" s="144">
        <v>98.1</v>
      </c>
      <c r="FM30" s="144">
        <v>99.1</v>
      </c>
      <c r="FN30" s="144">
        <v>101.6</v>
      </c>
      <c r="FO30" s="144">
        <v>96.9</v>
      </c>
      <c r="FP30" s="144">
        <v>102.7</v>
      </c>
      <c r="FQ30" s="144">
        <v>92.4</v>
      </c>
      <c r="FR30" s="144">
        <v>99.9</v>
      </c>
      <c r="FS30" s="144">
        <v>106</v>
      </c>
      <c r="FT30" s="144">
        <v>97.6</v>
      </c>
      <c r="FU30" s="144">
        <v>93.4</v>
      </c>
      <c r="FV30" s="144">
        <v>99.4</v>
      </c>
      <c r="FW30" s="144">
        <v>97.3</v>
      </c>
      <c r="FX30" s="144">
        <v>96.9</v>
      </c>
      <c r="FY30" s="144">
        <v>104.6</v>
      </c>
      <c r="FZ30" s="144">
        <v>106.5</v>
      </c>
      <c r="GA30" s="144">
        <v>98.9</v>
      </c>
      <c r="GB30" s="144">
        <v>98.3</v>
      </c>
      <c r="GC30" s="144">
        <v>108.1</v>
      </c>
      <c r="GD30" s="144">
        <v>96.5</v>
      </c>
      <c r="GE30" s="144">
        <v>97.6</v>
      </c>
      <c r="GF30" s="137">
        <f t="shared" si="1"/>
        <v>98.35</v>
      </c>
      <c r="GG30" s="137">
        <f t="shared" si="0"/>
        <v>104.15</v>
      </c>
      <c r="GH30" s="144">
        <v>100.2</v>
      </c>
      <c r="GI30" s="144">
        <v>90.7</v>
      </c>
      <c r="GJ30" s="144">
        <v>124.6</v>
      </c>
      <c r="GK30" s="144">
        <v>118.3</v>
      </c>
      <c r="GL30" s="144">
        <v>122.9</v>
      </c>
      <c r="GM30" s="144">
        <v>111.5</v>
      </c>
      <c r="GN30" s="144">
        <v>114.4</v>
      </c>
      <c r="GO30" s="144">
        <v>114.6</v>
      </c>
      <c r="GP30" s="144">
        <v>119.1</v>
      </c>
      <c r="GQ30" s="144">
        <v>116.6</v>
      </c>
      <c r="GR30" s="144">
        <v>120.5</v>
      </c>
      <c r="GS30" s="144">
        <v>118.7</v>
      </c>
      <c r="GT30" s="144">
        <v>98.1</v>
      </c>
      <c r="GU30" s="144">
        <v>115.9</v>
      </c>
      <c r="GV30" s="144">
        <v>115.8</v>
      </c>
      <c r="GW30" s="144">
        <v>130</v>
      </c>
      <c r="GX30" s="144">
        <v>127.5</v>
      </c>
      <c r="GY30" s="144">
        <v>122.8</v>
      </c>
      <c r="GZ30" s="144">
        <v>128.80000000000001</v>
      </c>
      <c r="HA30" s="144">
        <v>124.1</v>
      </c>
      <c r="HB30" s="144">
        <v>133.1</v>
      </c>
      <c r="HC30" s="144">
        <v>128.4</v>
      </c>
      <c r="HD30" s="144">
        <v>115.6</v>
      </c>
    </row>
    <row r="31" spans="1:212" s="49" customFormat="1" x14ac:dyDescent="0.25">
      <c r="A31" s="146">
        <v>1999</v>
      </c>
      <c r="B31" s="144">
        <v>101.2</v>
      </c>
      <c r="C31" s="144">
        <v>97.4</v>
      </c>
      <c r="D31" s="144">
        <v>97.7</v>
      </c>
      <c r="E31" s="144">
        <v>92.5</v>
      </c>
      <c r="F31" s="144">
        <v>92.8</v>
      </c>
      <c r="G31" s="144">
        <v>145.9</v>
      </c>
      <c r="H31" s="144">
        <v>105.5</v>
      </c>
      <c r="I31" s="144">
        <v>103.3</v>
      </c>
      <c r="J31" s="144">
        <v>93.1</v>
      </c>
      <c r="K31" s="144">
        <v>94.4</v>
      </c>
      <c r="L31" s="144">
        <v>127.9</v>
      </c>
      <c r="M31" s="144">
        <v>123.6</v>
      </c>
      <c r="N31" s="144">
        <v>126.9</v>
      </c>
      <c r="O31" s="144">
        <v>128.69999999999999</v>
      </c>
      <c r="P31" s="144">
        <v>128.19999999999999</v>
      </c>
      <c r="Q31" s="144">
        <v>126.5</v>
      </c>
      <c r="R31" s="144">
        <v>129.4</v>
      </c>
      <c r="S31" s="144">
        <v>124.9</v>
      </c>
      <c r="T31" s="144">
        <v>145.1</v>
      </c>
      <c r="U31" s="144">
        <v>127.2</v>
      </c>
      <c r="V31" s="144">
        <v>127.9</v>
      </c>
      <c r="W31" s="144">
        <v>135.30000000000001</v>
      </c>
      <c r="X31" s="144">
        <v>107</v>
      </c>
      <c r="Y31" s="144">
        <v>109.1</v>
      </c>
      <c r="Z31" s="144">
        <v>107.1</v>
      </c>
      <c r="AA31" s="144">
        <v>121.1</v>
      </c>
      <c r="AB31" s="144">
        <v>121.3</v>
      </c>
      <c r="AC31" s="144">
        <v>121.2</v>
      </c>
      <c r="AD31" s="144">
        <v>121.1</v>
      </c>
      <c r="AE31" s="144">
        <v>121.3</v>
      </c>
      <c r="AF31" s="144">
        <v>120</v>
      </c>
      <c r="AG31" s="144">
        <v>122</v>
      </c>
      <c r="AH31" s="144">
        <v>121.2</v>
      </c>
      <c r="AI31" s="144">
        <v>116.6</v>
      </c>
      <c r="AJ31" s="144">
        <v>111.5</v>
      </c>
      <c r="AK31" s="144">
        <v>101.4</v>
      </c>
      <c r="AL31" s="144">
        <v>98</v>
      </c>
      <c r="AM31" s="144">
        <v>100.8</v>
      </c>
      <c r="AN31" s="144">
        <v>100.1</v>
      </c>
      <c r="AO31" s="144">
        <v>92.5</v>
      </c>
      <c r="AP31" s="144">
        <v>97.9</v>
      </c>
      <c r="AQ31" s="144">
        <v>93.5</v>
      </c>
      <c r="AR31" s="144">
        <v>102.9</v>
      </c>
      <c r="AS31" s="144">
        <v>92.8</v>
      </c>
      <c r="AT31" s="144">
        <v>95.8</v>
      </c>
      <c r="AU31" s="144">
        <v>96</v>
      </c>
      <c r="AV31" s="144">
        <v>143</v>
      </c>
      <c r="AW31" s="144">
        <v>110.2</v>
      </c>
      <c r="AX31" s="144">
        <v>109.6</v>
      </c>
      <c r="AY31" s="144">
        <v>129.6</v>
      </c>
      <c r="AZ31" s="144">
        <v>113</v>
      </c>
      <c r="BA31" s="144">
        <v>122.6</v>
      </c>
      <c r="BB31" s="144">
        <v>116.4</v>
      </c>
      <c r="BC31" s="144">
        <v>120.7</v>
      </c>
      <c r="BD31" s="144">
        <v>113.8</v>
      </c>
      <c r="BE31" s="144">
        <v>107.1</v>
      </c>
      <c r="BF31" s="144">
        <v>109.3</v>
      </c>
      <c r="BG31" s="144">
        <v>106.8</v>
      </c>
      <c r="BH31" s="144">
        <v>112.8</v>
      </c>
      <c r="BI31" s="144">
        <v>110.6</v>
      </c>
      <c r="BJ31" s="144">
        <v>105.7</v>
      </c>
      <c r="BK31" s="144">
        <v>103.7</v>
      </c>
      <c r="BL31" s="144">
        <v>107.9</v>
      </c>
      <c r="BM31" s="144">
        <v>104.1</v>
      </c>
      <c r="BN31" s="144">
        <v>109.2</v>
      </c>
      <c r="BO31" s="144">
        <v>107.6</v>
      </c>
      <c r="BP31" s="144">
        <v>96.7</v>
      </c>
      <c r="BQ31" s="144">
        <v>96.4</v>
      </c>
      <c r="BR31" s="144">
        <v>98.7</v>
      </c>
      <c r="BS31" s="144">
        <v>99.3</v>
      </c>
      <c r="BT31" s="144">
        <v>99.7</v>
      </c>
      <c r="BU31" s="144">
        <v>106.6</v>
      </c>
      <c r="BV31" s="144">
        <v>96.1</v>
      </c>
      <c r="BW31" s="144">
        <v>97.6</v>
      </c>
      <c r="BX31" s="144">
        <v>99.5</v>
      </c>
      <c r="BY31" s="144">
        <v>94.8</v>
      </c>
      <c r="BZ31" s="144">
        <v>105</v>
      </c>
      <c r="CA31" s="144">
        <v>104.7</v>
      </c>
      <c r="CB31" s="144">
        <v>106.4</v>
      </c>
      <c r="CC31" s="144">
        <v>136.19999999999999</v>
      </c>
      <c r="CD31" s="144">
        <v>126.7</v>
      </c>
      <c r="CE31" s="144">
        <v>126.3</v>
      </c>
      <c r="CF31" s="144">
        <v>127.3</v>
      </c>
      <c r="CG31" s="144">
        <v>127.4</v>
      </c>
      <c r="CH31" s="144">
        <v>126.2</v>
      </c>
      <c r="CI31" s="144">
        <v>115</v>
      </c>
      <c r="CJ31" s="144">
        <v>118.8</v>
      </c>
      <c r="CK31" s="144">
        <v>123.8</v>
      </c>
      <c r="CL31" s="144">
        <v>117.5</v>
      </c>
      <c r="CM31" s="144">
        <v>122.7</v>
      </c>
      <c r="CN31" s="144">
        <v>122.6</v>
      </c>
      <c r="CO31" s="144">
        <v>113.7</v>
      </c>
      <c r="CP31" s="144">
        <v>100.9</v>
      </c>
      <c r="CQ31" s="144">
        <v>106.1</v>
      </c>
      <c r="CR31" s="144">
        <v>111.5</v>
      </c>
      <c r="CS31" s="144">
        <v>110.1</v>
      </c>
      <c r="CT31" s="144">
        <v>120.3</v>
      </c>
      <c r="CU31" s="144">
        <v>126.5</v>
      </c>
      <c r="CV31" s="144">
        <v>117.1</v>
      </c>
      <c r="CW31" s="144">
        <v>95.7</v>
      </c>
      <c r="CX31" s="144">
        <v>91.8</v>
      </c>
      <c r="CY31" s="144">
        <v>114.9</v>
      </c>
      <c r="CZ31" s="144">
        <v>106.1</v>
      </c>
      <c r="DA31" s="144">
        <v>119.8</v>
      </c>
      <c r="DB31" s="144">
        <v>101.1</v>
      </c>
      <c r="DC31" s="144">
        <v>112.1</v>
      </c>
      <c r="DD31" s="144">
        <v>112.7</v>
      </c>
      <c r="DE31" s="144">
        <v>96.6</v>
      </c>
      <c r="DF31" s="144">
        <v>104.8</v>
      </c>
      <c r="DG31" s="144">
        <v>121.9</v>
      </c>
      <c r="DH31" s="144">
        <v>114.4</v>
      </c>
      <c r="DI31" s="144">
        <v>109.6</v>
      </c>
      <c r="DJ31" s="144">
        <v>109.6</v>
      </c>
      <c r="DK31" s="144">
        <v>125.3</v>
      </c>
      <c r="DL31" s="144">
        <v>128.80000000000001</v>
      </c>
      <c r="DM31" s="144">
        <v>131.6</v>
      </c>
      <c r="DN31" s="144">
        <v>129.5</v>
      </c>
      <c r="DO31" s="144">
        <v>129.6</v>
      </c>
      <c r="DP31" s="144">
        <v>106.7</v>
      </c>
      <c r="DQ31" s="144">
        <v>114.6</v>
      </c>
      <c r="DR31" s="144">
        <v>108.6</v>
      </c>
      <c r="DS31" s="144">
        <v>120.2</v>
      </c>
      <c r="DT31" s="144">
        <v>155.9</v>
      </c>
      <c r="DU31" s="144">
        <v>116.8</v>
      </c>
      <c r="DV31" s="144">
        <v>114.7</v>
      </c>
      <c r="DW31" s="144">
        <v>113.7</v>
      </c>
      <c r="DX31" s="144">
        <v>108.5</v>
      </c>
      <c r="DY31" s="144">
        <v>140.6</v>
      </c>
      <c r="DZ31" s="144">
        <v>89.3</v>
      </c>
      <c r="EA31" s="144">
        <v>90.2</v>
      </c>
      <c r="EB31" s="144">
        <v>90.3</v>
      </c>
      <c r="EC31" s="144">
        <v>90.5</v>
      </c>
      <c r="ED31" s="144">
        <v>90.1</v>
      </c>
      <c r="EE31" s="144">
        <v>96.8</v>
      </c>
      <c r="EF31" s="144">
        <v>116</v>
      </c>
      <c r="EG31" s="144">
        <v>110.6</v>
      </c>
      <c r="EH31" s="144">
        <v>107.9</v>
      </c>
      <c r="EI31" s="144">
        <v>118.7</v>
      </c>
      <c r="EJ31" s="144">
        <v>109.5</v>
      </c>
      <c r="EK31" s="144">
        <v>107.1</v>
      </c>
      <c r="EL31" s="144">
        <v>112</v>
      </c>
      <c r="EM31" s="144">
        <v>106.4</v>
      </c>
      <c r="EN31" s="144">
        <v>113.6</v>
      </c>
      <c r="EO31" s="144">
        <v>111.9</v>
      </c>
      <c r="EP31" s="144">
        <v>97.5</v>
      </c>
      <c r="EQ31" s="144">
        <v>97.4</v>
      </c>
      <c r="ER31" s="144">
        <v>96.2</v>
      </c>
      <c r="ES31" s="144">
        <v>120.9</v>
      </c>
      <c r="ET31" s="144">
        <v>124.3</v>
      </c>
      <c r="EU31" s="144">
        <v>117.8</v>
      </c>
      <c r="EV31" s="144">
        <v>113.8</v>
      </c>
      <c r="EW31" s="144">
        <v>112.8</v>
      </c>
      <c r="EX31" s="144">
        <v>129.80000000000001</v>
      </c>
      <c r="EY31" s="144">
        <v>119.6</v>
      </c>
      <c r="EZ31" s="144">
        <v>114.8</v>
      </c>
      <c r="FA31" s="144">
        <v>116.3</v>
      </c>
      <c r="FB31" s="144">
        <v>121.6</v>
      </c>
      <c r="FC31" s="144">
        <v>89</v>
      </c>
      <c r="FD31" s="144">
        <v>88.1</v>
      </c>
      <c r="FE31" s="144">
        <v>92.4</v>
      </c>
      <c r="FF31" s="144">
        <v>95.8</v>
      </c>
      <c r="FG31" s="144">
        <v>95.9</v>
      </c>
      <c r="FH31" s="144">
        <v>93.4</v>
      </c>
      <c r="FI31" s="144">
        <v>99.7</v>
      </c>
      <c r="FJ31" s="144">
        <v>98.6</v>
      </c>
      <c r="FK31" s="144">
        <v>91.8</v>
      </c>
      <c r="FL31" s="144">
        <v>94.5</v>
      </c>
      <c r="FM31" s="144">
        <v>96</v>
      </c>
      <c r="FN31" s="144">
        <v>99.7</v>
      </c>
      <c r="FO31" s="144">
        <v>94</v>
      </c>
      <c r="FP31" s="144">
        <v>101</v>
      </c>
      <c r="FQ31" s="144">
        <v>90.7</v>
      </c>
      <c r="FR31" s="144">
        <v>97.6</v>
      </c>
      <c r="FS31" s="144">
        <v>104.6</v>
      </c>
      <c r="FT31" s="144">
        <v>96</v>
      </c>
      <c r="FU31" s="144">
        <v>92.1</v>
      </c>
      <c r="FV31" s="144">
        <v>98</v>
      </c>
      <c r="FW31" s="144">
        <v>94.8</v>
      </c>
      <c r="FX31" s="144">
        <v>95.5</v>
      </c>
      <c r="FY31" s="144">
        <v>103.3</v>
      </c>
      <c r="FZ31" s="144">
        <v>104.5</v>
      </c>
      <c r="GA31" s="144">
        <v>98.2</v>
      </c>
      <c r="GB31" s="144">
        <v>97.7</v>
      </c>
      <c r="GC31" s="144">
        <v>106.1</v>
      </c>
      <c r="GD31" s="144">
        <v>95.6</v>
      </c>
      <c r="GE31" s="144">
        <v>96.5</v>
      </c>
      <c r="GF31" s="137">
        <f t="shared" si="1"/>
        <v>97.199999999999989</v>
      </c>
      <c r="GG31" s="137">
        <f t="shared" si="0"/>
        <v>102.44999999999999</v>
      </c>
      <c r="GH31" s="144">
        <v>98.8</v>
      </c>
      <c r="GI31" s="144">
        <v>89.8</v>
      </c>
      <c r="GJ31" s="144">
        <v>123.3</v>
      </c>
      <c r="GK31" s="144">
        <v>116.7</v>
      </c>
      <c r="GL31" s="144">
        <v>121.6</v>
      </c>
      <c r="GM31" s="144">
        <v>110.6</v>
      </c>
      <c r="GN31" s="144">
        <v>113.4</v>
      </c>
      <c r="GO31" s="144">
        <v>112.1</v>
      </c>
      <c r="GP31" s="144">
        <v>115.8</v>
      </c>
      <c r="GQ31" s="144">
        <v>115.9</v>
      </c>
      <c r="GR31" s="144">
        <v>117.4</v>
      </c>
      <c r="GS31" s="144">
        <v>115.5</v>
      </c>
      <c r="GT31" s="144">
        <v>96.9</v>
      </c>
      <c r="GU31" s="144">
        <v>115.3</v>
      </c>
      <c r="GV31" s="144">
        <v>115.2</v>
      </c>
      <c r="GW31" s="144">
        <v>128.1</v>
      </c>
      <c r="GX31" s="144">
        <v>125.6</v>
      </c>
      <c r="GY31" s="144">
        <v>120.8</v>
      </c>
      <c r="GZ31" s="144">
        <v>126.8</v>
      </c>
      <c r="HA31" s="144">
        <v>121.9</v>
      </c>
      <c r="HB31" s="144">
        <v>131.19999999999999</v>
      </c>
      <c r="HC31" s="144">
        <v>127.1</v>
      </c>
      <c r="HD31" s="144">
        <v>115.2</v>
      </c>
    </row>
    <row r="32" spans="1:212" x14ac:dyDescent="0.25">
      <c r="A32" s="146">
        <v>1998</v>
      </c>
      <c r="B32" s="144">
        <v>96.2</v>
      </c>
      <c r="C32" s="144">
        <v>94</v>
      </c>
      <c r="D32" s="144">
        <v>94.8</v>
      </c>
      <c r="E32" s="144">
        <v>90.3</v>
      </c>
      <c r="F32" s="144">
        <v>89.8</v>
      </c>
      <c r="G32" s="144">
        <v>143.80000000000001</v>
      </c>
      <c r="H32" s="144">
        <v>102.1</v>
      </c>
      <c r="I32" s="144">
        <v>101</v>
      </c>
      <c r="J32" s="144">
        <v>90.6</v>
      </c>
      <c r="K32" s="144">
        <v>91.4</v>
      </c>
      <c r="L32" s="144">
        <v>125.2</v>
      </c>
      <c r="M32" s="144">
        <v>120.3</v>
      </c>
      <c r="N32" s="144">
        <v>123.9</v>
      </c>
      <c r="O32" s="144">
        <v>125.8</v>
      </c>
      <c r="P32" s="144">
        <v>124.7</v>
      </c>
      <c r="Q32" s="144">
        <v>123.7</v>
      </c>
      <c r="R32" s="144">
        <v>125.9</v>
      </c>
      <c r="S32" s="144">
        <v>121.3</v>
      </c>
      <c r="T32" s="144">
        <v>141.9</v>
      </c>
      <c r="U32" s="144">
        <v>123.7</v>
      </c>
      <c r="V32" s="144">
        <v>124.7</v>
      </c>
      <c r="W32" s="144">
        <v>132.5</v>
      </c>
      <c r="X32" s="144">
        <v>103.3</v>
      </c>
      <c r="Y32" s="144">
        <v>106.5</v>
      </c>
      <c r="Z32" s="144">
        <v>103.7</v>
      </c>
      <c r="AA32" s="144">
        <v>119.1</v>
      </c>
      <c r="AB32" s="144">
        <v>119.4</v>
      </c>
      <c r="AC32" s="144">
        <v>120</v>
      </c>
      <c r="AD32" s="144">
        <v>119.7</v>
      </c>
      <c r="AE32" s="144">
        <v>120</v>
      </c>
      <c r="AF32" s="144">
        <v>118.8</v>
      </c>
      <c r="AG32" s="144">
        <v>120.8</v>
      </c>
      <c r="AH32" s="144">
        <v>120.1</v>
      </c>
      <c r="AI32" s="144">
        <v>112.3</v>
      </c>
      <c r="AJ32" s="144">
        <v>109.6</v>
      </c>
      <c r="AK32" s="144">
        <v>99.4</v>
      </c>
      <c r="AL32" s="144">
        <v>96.2</v>
      </c>
      <c r="AM32" s="144">
        <v>99</v>
      </c>
      <c r="AN32" s="144">
        <v>98.4</v>
      </c>
      <c r="AO32" s="144">
        <v>90.9</v>
      </c>
      <c r="AP32" s="144">
        <v>96.3</v>
      </c>
      <c r="AQ32" s="144">
        <v>91.4</v>
      </c>
      <c r="AR32" s="144">
        <v>100.8</v>
      </c>
      <c r="AS32" s="144">
        <v>90.4</v>
      </c>
      <c r="AT32" s="144">
        <v>93.3</v>
      </c>
      <c r="AU32" s="144">
        <v>93.7</v>
      </c>
      <c r="AV32" s="144">
        <v>140.4</v>
      </c>
      <c r="AW32" s="144">
        <v>107.4</v>
      </c>
      <c r="AX32" s="144">
        <v>107</v>
      </c>
      <c r="AY32" s="144">
        <v>125.2</v>
      </c>
      <c r="AZ32" s="144">
        <v>110.1</v>
      </c>
      <c r="BA32" s="144">
        <v>119.8</v>
      </c>
      <c r="BB32" s="144">
        <v>113.8</v>
      </c>
      <c r="BC32" s="144">
        <v>115.5</v>
      </c>
      <c r="BD32" s="144">
        <v>111.1</v>
      </c>
      <c r="BE32" s="144">
        <v>105</v>
      </c>
      <c r="BF32" s="144">
        <v>107.2</v>
      </c>
      <c r="BG32" s="144">
        <v>104.5</v>
      </c>
      <c r="BH32" s="144">
        <v>111.1</v>
      </c>
      <c r="BI32" s="144">
        <v>108</v>
      </c>
      <c r="BJ32" s="144">
        <v>103.6</v>
      </c>
      <c r="BK32" s="144">
        <v>102.3</v>
      </c>
      <c r="BL32" s="144">
        <v>106</v>
      </c>
      <c r="BM32" s="144">
        <v>102.5</v>
      </c>
      <c r="BN32" s="144">
        <v>106.8</v>
      </c>
      <c r="BO32" s="144">
        <v>103.8</v>
      </c>
      <c r="BP32" s="144">
        <v>95.1</v>
      </c>
      <c r="BQ32" s="144">
        <v>94.8</v>
      </c>
      <c r="BR32" s="144">
        <v>97.4</v>
      </c>
      <c r="BS32" s="144">
        <v>97.4</v>
      </c>
      <c r="BT32" s="144">
        <v>97.4</v>
      </c>
      <c r="BU32" s="144">
        <v>101.5</v>
      </c>
      <c r="BV32" s="144">
        <v>94.7</v>
      </c>
      <c r="BW32" s="144">
        <v>96.1</v>
      </c>
      <c r="BX32" s="144">
        <v>97.7</v>
      </c>
      <c r="BY32" s="144">
        <v>92</v>
      </c>
      <c r="BZ32" s="144">
        <v>102.8</v>
      </c>
      <c r="CA32" s="144">
        <v>102.5</v>
      </c>
      <c r="CB32" s="144">
        <v>104.1</v>
      </c>
      <c r="CC32" s="144">
        <v>132.80000000000001</v>
      </c>
      <c r="CD32" s="144">
        <v>125</v>
      </c>
      <c r="CE32" s="144">
        <v>124.7</v>
      </c>
      <c r="CF32" s="144">
        <v>125</v>
      </c>
      <c r="CG32" s="144">
        <v>125.3</v>
      </c>
      <c r="CH32" s="144">
        <v>124.6</v>
      </c>
      <c r="CI32" s="144">
        <v>114.2</v>
      </c>
      <c r="CJ32" s="144">
        <v>117.1</v>
      </c>
      <c r="CK32" s="144">
        <v>122.6</v>
      </c>
      <c r="CL32" s="144">
        <v>116</v>
      </c>
      <c r="CM32" s="144">
        <v>119.7</v>
      </c>
      <c r="CN32" s="144">
        <v>119.5</v>
      </c>
      <c r="CO32" s="144">
        <v>112.3</v>
      </c>
      <c r="CP32" s="144">
        <v>99.7</v>
      </c>
      <c r="CQ32" s="144">
        <v>104.9</v>
      </c>
      <c r="CR32" s="144">
        <v>110.1</v>
      </c>
      <c r="CS32" s="144">
        <v>108.7</v>
      </c>
      <c r="CT32" s="144">
        <v>117.7</v>
      </c>
      <c r="CU32" s="144">
        <v>124.6</v>
      </c>
      <c r="CV32" s="144">
        <v>115.5</v>
      </c>
      <c r="CW32" s="144">
        <v>92.1</v>
      </c>
      <c r="CX32" s="144">
        <v>89.5</v>
      </c>
      <c r="CY32" s="144">
        <v>108.2</v>
      </c>
      <c r="CZ32" s="144">
        <v>104.2</v>
      </c>
      <c r="DA32" s="144">
        <v>115.9</v>
      </c>
      <c r="DB32" s="144">
        <v>98.9</v>
      </c>
      <c r="DC32" s="144">
        <v>109.7</v>
      </c>
      <c r="DD32" s="144">
        <v>109.1</v>
      </c>
      <c r="DE32" s="144">
        <v>94.9</v>
      </c>
      <c r="DF32" s="144">
        <v>101.2</v>
      </c>
      <c r="DG32" s="144">
        <v>118.1</v>
      </c>
      <c r="DH32" s="144">
        <v>111.4</v>
      </c>
      <c r="DI32" s="144">
        <v>110.1</v>
      </c>
      <c r="DJ32" s="144">
        <v>110</v>
      </c>
      <c r="DK32" s="144">
        <v>124.3</v>
      </c>
      <c r="DL32" s="144">
        <v>127.7</v>
      </c>
      <c r="DM32" s="144">
        <v>128.9</v>
      </c>
      <c r="DN32" s="144">
        <v>128.5</v>
      </c>
      <c r="DO32" s="144">
        <v>127.9</v>
      </c>
      <c r="DP32" s="144">
        <v>103.8</v>
      </c>
      <c r="DQ32" s="144">
        <v>113</v>
      </c>
      <c r="DR32" s="144">
        <v>109</v>
      </c>
      <c r="DS32" s="144">
        <v>119.1</v>
      </c>
      <c r="DT32" s="144">
        <v>154.4</v>
      </c>
      <c r="DU32" s="144">
        <v>117.2</v>
      </c>
      <c r="DV32" s="144">
        <v>114.2</v>
      </c>
      <c r="DW32" s="144">
        <v>113.6</v>
      </c>
      <c r="DX32" s="144">
        <v>108.6</v>
      </c>
      <c r="DY32" s="144">
        <v>141.4</v>
      </c>
      <c r="DZ32" s="144">
        <v>88.2</v>
      </c>
      <c r="EA32" s="144">
        <v>89.1</v>
      </c>
      <c r="EB32" s="144">
        <v>89.2</v>
      </c>
      <c r="EC32" s="144">
        <v>89.4</v>
      </c>
      <c r="ED32" s="144">
        <v>89</v>
      </c>
      <c r="EE32" s="144">
        <v>95.2</v>
      </c>
      <c r="EF32" s="144">
        <v>113.1</v>
      </c>
      <c r="EG32" s="144">
        <v>108.5</v>
      </c>
      <c r="EH32" s="144">
        <v>105</v>
      </c>
      <c r="EI32" s="144">
        <v>114.8</v>
      </c>
      <c r="EJ32" s="144">
        <v>106.8</v>
      </c>
      <c r="EK32" s="144">
        <v>104.5</v>
      </c>
      <c r="EL32" s="144">
        <v>109.4</v>
      </c>
      <c r="EM32" s="144">
        <v>104.1</v>
      </c>
      <c r="EN32" s="144">
        <v>111.2</v>
      </c>
      <c r="EO32" s="144">
        <v>109</v>
      </c>
      <c r="EP32" s="144">
        <v>94.3</v>
      </c>
      <c r="EQ32" s="144">
        <v>94.5</v>
      </c>
      <c r="ER32" s="144">
        <v>94.5</v>
      </c>
      <c r="ES32" s="144">
        <v>120</v>
      </c>
      <c r="ET32" s="144">
        <v>122.2</v>
      </c>
      <c r="EU32" s="144">
        <v>115.7</v>
      </c>
      <c r="EV32" s="144">
        <v>109.8</v>
      </c>
      <c r="EW32" s="144">
        <v>110.5</v>
      </c>
      <c r="EX32" s="144">
        <v>126.6</v>
      </c>
      <c r="EY32" s="144">
        <v>117.1</v>
      </c>
      <c r="EZ32" s="144">
        <v>112.5</v>
      </c>
      <c r="FA32" s="144">
        <v>113.7</v>
      </c>
      <c r="FB32" s="144">
        <v>120.3</v>
      </c>
      <c r="FC32" s="144">
        <v>88</v>
      </c>
      <c r="FD32" s="144">
        <v>87.2</v>
      </c>
      <c r="FE32" s="144">
        <v>90.7</v>
      </c>
      <c r="FF32" s="144">
        <v>93.6</v>
      </c>
      <c r="FG32" s="144">
        <v>94.9</v>
      </c>
      <c r="FH32" s="144">
        <v>92.4</v>
      </c>
      <c r="FI32" s="144">
        <v>97.2</v>
      </c>
      <c r="FJ32" s="144">
        <v>96.8</v>
      </c>
      <c r="FK32" s="144">
        <v>89.8</v>
      </c>
      <c r="FL32" s="144">
        <v>92.7</v>
      </c>
      <c r="FM32" s="144">
        <v>94.2</v>
      </c>
      <c r="FN32" s="144">
        <v>97.9</v>
      </c>
      <c r="FO32" s="144">
        <v>91.8</v>
      </c>
      <c r="FP32" s="144">
        <v>97.9</v>
      </c>
      <c r="FQ32" s="144">
        <v>88.4</v>
      </c>
      <c r="FR32" s="144">
        <v>94.5</v>
      </c>
      <c r="FS32" s="144">
        <v>101.3</v>
      </c>
      <c r="FT32" s="144">
        <v>93.3</v>
      </c>
      <c r="FU32" s="144">
        <v>90.1</v>
      </c>
      <c r="FV32" s="144">
        <v>94.8</v>
      </c>
      <c r="FW32" s="144">
        <v>92.7</v>
      </c>
      <c r="FX32" s="144">
        <v>92.9</v>
      </c>
      <c r="FY32" s="144">
        <v>98.5</v>
      </c>
      <c r="FZ32" s="144">
        <v>99.5</v>
      </c>
      <c r="GA32" s="144">
        <v>97.8</v>
      </c>
      <c r="GB32" s="144">
        <v>97.3</v>
      </c>
      <c r="GC32" s="144">
        <v>104.1</v>
      </c>
      <c r="GD32" s="144">
        <v>93.7</v>
      </c>
      <c r="GE32" s="144">
        <v>93.9</v>
      </c>
      <c r="GF32" s="137">
        <f t="shared" si="1"/>
        <v>95.35</v>
      </c>
      <c r="GG32" s="137">
        <f t="shared" si="0"/>
        <v>100.55</v>
      </c>
      <c r="GH32" s="144">
        <v>97</v>
      </c>
      <c r="GI32" s="144">
        <v>88.3</v>
      </c>
      <c r="GJ32" s="144">
        <v>119.4</v>
      </c>
      <c r="GK32" s="144">
        <v>114.3</v>
      </c>
      <c r="GL32" s="144">
        <v>118.3</v>
      </c>
      <c r="GM32" s="144">
        <v>106.7</v>
      </c>
      <c r="GN32" s="144">
        <v>109</v>
      </c>
      <c r="GO32" s="144">
        <v>109.5</v>
      </c>
      <c r="GP32" s="144">
        <v>112.9</v>
      </c>
      <c r="GQ32" s="144">
        <v>110.8</v>
      </c>
      <c r="GR32" s="144">
        <v>113.4</v>
      </c>
      <c r="GS32" s="144">
        <v>112.7</v>
      </c>
      <c r="GT32" s="144">
        <v>95.4</v>
      </c>
      <c r="GU32" s="144">
        <v>112.5</v>
      </c>
      <c r="GV32" s="144">
        <v>112.4</v>
      </c>
      <c r="GW32" s="144">
        <v>126.3</v>
      </c>
      <c r="GX32" s="144">
        <v>123.9</v>
      </c>
      <c r="GY32" s="144">
        <v>119</v>
      </c>
      <c r="GZ32" s="144">
        <v>124.7</v>
      </c>
      <c r="HA32" s="144">
        <v>119.6</v>
      </c>
      <c r="HB32" s="144">
        <v>128.5</v>
      </c>
      <c r="HC32" s="144">
        <v>123.8</v>
      </c>
      <c r="HD32" s="144">
        <v>113.7</v>
      </c>
    </row>
  </sheetData>
  <sheetProtection algorithmName="SHA-512" hashValue="ETfAyhl3+K6xrbQt7+aJhlVtPB+HVIk1yDPPbFcR+FmRsiE6KUob/6sfVIFGtSaE2dEQZ3Pcv+je/Ef7jv5dZA==" saltValue="aKvqhKNjWUPFhqhjEU/o+A==" spinCount="100000" sheet="1" objects="1" scenarios="1"/>
  <mergeCells count="45">
    <mergeCell ref="FG4:FJ4"/>
    <mergeCell ref="GM4:GN4"/>
    <mergeCell ref="GO4:GS4"/>
    <mergeCell ref="GU4:HD4"/>
    <mergeCell ref="FK4:FX4"/>
    <mergeCell ref="FY4:FZ4"/>
    <mergeCell ref="GA4:GB4"/>
    <mergeCell ref="GC4:GI4"/>
    <mergeCell ref="GJ4:GL4"/>
    <mergeCell ref="EP4:ER4"/>
    <mergeCell ref="ES4:ET4"/>
    <mergeCell ref="EU4:FA4"/>
    <mergeCell ref="FC4:FD4"/>
    <mergeCell ref="FE4:FF4"/>
    <mergeCell ref="DI4:DJ4"/>
    <mergeCell ref="DK4:DO4"/>
    <mergeCell ref="DQ4:DY4"/>
    <mergeCell ref="DZ4:ED4"/>
    <mergeCell ref="EF4:EO4"/>
    <mergeCell ref="CW4:CX4"/>
    <mergeCell ref="CY4:DB4"/>
    <mergeCell ref="DC4:DD4"/>
    <mergeCell ref="DE4:DF4"/>
    <mergeCell ref="DG4:DH4"/>
    <mergeCell ref="BV4:BY4"/>
    <mergeCell ref="BZ4:CA4"/>
    <mergeCell ref="CC4:CK4"/>
    <mergeCell ref="CL4:CS4"/>
    <mergeCell ref="CT4:CV4"/>
    <mergeCell ref="GF3:GG3"/>
    <mergeCell ref="GC2:GI2"/>
    <mergeCell ref="B4:F4"/>
    <mergeCell ref="H4:I4"/>
    <mergeCell ref="J4:K4"/>
    <mergeCell ref="L4:W4"/>
    <mergeCell ref="X4:Z4"/>
    <mergeCell ref="AA4:AH4"/>
    <mergeCell ref="AK4:AP4"/>
    <mergeCell ref="AQ4:AU4"/>
    <mergeCell ref="AW4:AX4"/>
    <mergeCell ref="AY4:BD4"/>
    <mergeCell ref="BE4:BL4"/>
    <mergeCell ref="BM4:BQ4"/>
    <mergeCell ref="BR4:BS4"/>
    <mergeCell ref="BT4:BU4"/>
  </mergeCells>
  <hyperlinks>
    <hyperlink ref="A1" location="Index!A1" display="&lt; Return to Index" xr:uid="{63BD1AC3-ED59-4FC6-96B3-E9953A3D3C1D}"/>
  </hyperlinks>
  <printOptions horizontalCentered="1" verticalCentered="1"/>
  <pageMargins left="0.7" right="0.7" top="0.75" bottom="0.75" header="0.3" footer="0.3"/>
  <pageSetup scale="51" fitToWidth="14"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1:J64"/>
  <sheetViews>
    <sheetView showGridLines="0" showRowColHeaders="0" zoomScaleNormal="100" zoomScaleSheetLayoutView="100" workbookViewId="0">
      <selection activeCell="R18" sqref="R18"/>
    </sheetView>
  </sheetViews>
  <sheetFormatPr defaultRowHeight="13.2" x14ac:dyDescent="0.25"/>
  <cols>
    <col min="1" max="1" width="2.5546875" customWidth="1"/>
    <col min="2" max="2" width="5.109375" customWidth="1"/>
    <col min="9" max="9" width="1.88671875" customWidth="1"/>
  </cols>
  <sheetData>
    <row r="1" spans="2:10" ht="15.75" customHeight="1" x14ac:dyDescent="0.25"/>
    <row r="2" spans="2:10" ht="15.75" customHeight="1" x14ac:dyDescent="0.3">
      <c r="B2" s="22" t="s">
        <v>961</v>
      </c>
    </row>
    <row r="3" spans="2:10" ht="15.75" customHeight="1" x14ac:dyDescent="0.25"/>
    <row r="4" spans="2:10" ht="15.75" customHeight="1" x14ac:dyDescent="0.25">
      <c r="B4" s="293" t="s">
        <v>962</v>
      </c>
    </row>
    <row r="5" spans="2:10" ht="15.75" customHeight="1" x14ac:dyDescent="0.25">
      <c r="B5" s="216" t="s">
        <v>963</v>
      </c>
    </row>
    <row r="6" spans="2:10" ht="15.75" customHeight="1" x14ac:dyDescent="0.25">
      <c r="B6" s="216" t="s">
        <v>964</v>
      </c>
    </row>
    <row r="7" spans="2:10" ht="15.75" customHeight="1" x14ac:dyDescent="0.25"/>
    <row r="8" spans="2:10" ht="15.75" customHeight="1" x14ac:dyDescent="0.25">
      <c r="B8" s="293" t="s">
        <v>965</v>
      </c>
    </row>
    <row r="9" spans="2:10" ht="15.75" customHeight="1" x14ac:dyDescent="0.25">
      <c r="C9" s="293" t="s">
        <v>966</v>
      </c>
    </row>
    <row r="10" spans="2:10" ht="15.75" customHeight="1" x14ac:dyDescent="0.25">
      <c r="C10" s="293" t="s">
        <v>967</v>
      </c>
    </row>
    <row r="11" spans="2:10" ht="15.75" customHeight="1" x14ac:dyDescent="0.25">
      <c r="C11" s="293" t="s">
        <v>968</v>
      </c>
    </row>
    <row r="12" spans="2:10" ht="15.75" customHeight="1" x14ac:dyDescent="0.25"/>
    <row r="13" spans="2:10" ht="15.75" customHeight="1" x14ac:dyDescent="0.3">
      <c r="B13" s="22" t="s">
        <v>969</v>
      </c>
    </row>
    <row r="14" spans="2:10" ht="15.75" customHeight="1" x14ac:dyDescent="0.25"/>
    <row r="15" spans="2:10" ht="15.75" customHeight="1" x14ac:dyDescent="0.25">
      <c r="B15" s="4" t="s">
        <v>970</v>
      </c>
      <c r="J15" s="5"/>
    </row>
    <row r="16" spans="2:10" ht="15.75" customHeight="1" x14ac:dyDescent="0.25">
      <c r="B16" s="4"/>
    </row>
    <row r="17" spans="2:10" ht="15.75" customHeight="1" x14ac:dyDescent="0.25">
      <c r="B17" s="4" t="s">
        <v>971</v>
      </c>
      <c r="J17" s="7"/>
    </row>
    <row r="18" spans="2:10" ht="15.75" customHeight="1" x14ac:dyDescent="0.25">
      <c r="B18" s="4"/>
    </row>
    <row r="19" spans="2:10" ht="15.75" customHeight="1" x14ac:dyDescent="0.25">
      <c r="B19" s="4" t="s">
        <v>972</v>
      </c>
      <c r="J19" s="294" t="s">
        <v>11</v>
      </c>
    </row>
    <row r="20" spans="2:10" ht="15.75" customHeight="1" x14ac:dyDescent="0.25">
      <c r="B20" s="216" t="s">
        <v>973</v>
      </c>
    </row>
    <row r="21" spans="2:10" ht="15.75" customHeight="1" x14ac:dyDescent="0.25">
      <c r="B21" s="4"/>
    </row>
    <row r="22" spans="2:10" ht="15.75" customHeight="1" x14ac:dyDescent="0.25">
      <c r="B22" s="4" t="s">
        <v>974</v>
      </c>
      <c r="J22" t="s">
        <v>975</v>
      </c>
    </row>
    <row r="23" spans="2:10" ht="15.75" customHeight="1" x14ac:dyDescent="0.25">
      <c r="B23" s="4"/>
    </row>
    <row r="24" spans="2:10" ht="15.75" customHeight="1" x14ac:dyDescent="0.25">
      <c r="B24" s="4" t="s">
        <v>976</v>
      </c>
      <c r="J24" t="s">
        <v>977</v>
      </c>
    </row>
    <row r="25" spans="2:10" ht="15.75" customHeight="1" x14ac:dyDescent="0.25"/>
    <row r="26" spans="2:10" ht="15.75" customHeight="1" x14ac:dyDescent="0.25">
      <c r="B26" s="4" t="s">
        <v>978</v>
      </c>
    </row>
    <row r="27" spans="2:10" ht="15.75" customHeight="1" x14ac:dyDescent="0.25">
      <c r="C27" t="s">
        <v>979</v>
      </c>
    </row>
    <row r="28" spans="2:10" ht="15.75" customHeight="1" x14ac:dyDescent="0.25"/>
    <row r="29" spans="2:10" ht="15.75" customHeight="1" x14ac:dyDescent="0.25">
      <c r="B29" s="4" t="s">
        <v>980</v>
      </c>
      <c r="G29" s="6" t="s">
        <v>981</v>
      </c>
    </row>
    <row r="30" spans="2:10" ht="15.75" customHeight="1" x14ac:dyDescent="0.25">
      <c r="B30" s="4"/>
      <c r="G30" s="6"/>
    </row>
    <row r="31" spans="2:10" ht="15.75" customHeight="1" x14ac:dyDescent="0.25">
      <c r="B31" s="3" t="s">
        <v>982</v>
      </c>
    </row>
    <row r="32" spans="2:10" ht="15.75" customHeight="1" x14ac:dyDescent="0.25">
      <c r="B32" s="4"/>
    </row>
    <row r="33" spans="2:10" ht="15.75" customHeight="1" thickBot="1" x14ac:dyDescent="0.3">
      <c r="B33" s="57" t="s">
        <v>983</v>
      </c>
    </row>
    <row r="34" spans="2:10" ht="15.75" customHeight="1" x14ac:dyDescent="0.25">
      <c r="B34" s="53"/>
      <c r="C34" s="58"/>
      <c r="D34" s="58"/>
      <c r="E34" s="58"/>
      <c r="F34" s="58"/>
      <c r="G34" s="58"/>
      <c r="H34" s="58"/>
      <c r="I34" s="58"/>
      <c r="J34" s="59"/>
    </row>
    <row r="35" spans="2:10" ht="15.75" customHeight="1" x14ac:dyDescent="0.25">
      <c r="B35" s="54"/>
      <c r="J35" s="60"/>
    </row>
    <row r="36" spans="2:10" ht="15.75" customHeight="1" x14ac:dyDescent="0.25">
      <c r="B36" s="54"/>
      <c r="J36" s="60"/>
    </row>
    <row r="37" spans="2:10" ht="15.75" customHeight="1" x14ac:dyDescent="0.25">
      <c r="B37" s="54"/>
      <c r="J37" s="60"/>
    </row>
    <row r="38" spans="2:10" ht="15.75" customHeight="1" x14ac:dyDescent="0.25">
      <c r="B38" s="54"/>
      <c r="J38" s="60"/>
    </row>
    <row r="39" spans="2:10" ht="15.75" customHeight="1" x14ac:dyDescent="0.25">
      <c r="B39" s="54"/>
      <c r="J39" s="60"/>
    </row>
    <row r="40" spans="2:10" ht="15.75" customHeight="1" x14ac:dyDescent="0.25">
      <c r="B40" s="54"/>
      <c r="J40" s="60"/>
    </row>
    <row r="41" spans="2:10" ht="15.75" customHeight="1" x14ac:dyDescent="0.25">
      <c r="B41" s="54"/>
      <c r="J41" s="60"/>
    </row>
    <row r="42" spans="2:10" ht="15.75" customHeight="1" x14ac:dyDescent="0.25">
      <c r="B42" s="54"/>
      <c r="J42" s="60"/>
    </row>
    <row r="43" spans="2:10" ht="15.75" customHeight="1" x14ac:dyDescent="0.25">
      <c r="B43" s="54"/>
      <c r="J43" s="60"/>
    </row>
    <row r="44" spans="2:10" ht="15.75" customHeight="1" x14ac:dyDescent="0.25">
      <c r="B44" s="54"/>
      <c r="J44" s="60"/>
    </row>
    <row r="45" spans="2:10" ht="15.75" customHeight="1" x14ac:dyDescent="0.25">
      <c r="B45" s="54"/>
      <c r="J45" s="60"/>
    </row>
    <row r="46" spans="2:10" ht="15.75" customHeight="1" x14ac:dyDescent="0.25">
      <c r="B46" s="54"/>
      <c r="J46" s="60"/>
    </row>
    <row r="47" spans="2:10" ht="15.75" customHeight="1" x14ac:dyDescent="0.25">
      <c r="B47" s="54"/>
      <c r="J47" s="60"/>
    </row>
    <row r="48" spans="2:10" ht="15.75" customHeight="1" x14ac:dyDescent="0.25">
      <c r="B48" s="54"/>
      <c r="J48" s="60"/>
    </row>
    <row r="49" spans="2:10" ht="15.75" customHeight="1" x14ac:dyDescent="0.25">
      <c r="B49" s="54"/>
      <c r="J49" s="60"/>
    </row>
    <row r="50" spans="2:10" ht="15.75" customHeight="1" x14ac:dyDescent="0.25">
      <c r="B50" s="54"/>
      <c r="J50" s="60"/>
    </row>
    <row r="51" spans="2:10" ht="15.75" customHeight="1" x14ac:dyDescent="0.25">
      <c r="B51" s="54"/>
      <c r="J51" s="60"/>
    </row>
    <row r="52" spans="2:10" ht="15.75" customHeight="1" x14ac:dyDescent="0.25">
      <c r="B52" s="54"/>
      <c r="J52" s="60"/>
    </row>
    <row r="53" spans="2:10" ht="15.75" customHeight="1" x14ac:dyDescent="0.25">
      <c r="B53" s="54"/>
      <c r="J53" s="60"/>
    </row>
    <row r="54" spans="2:10" ht="15.75" customHeight="1" x14ac:dyDescent="0.25">
      <c r="B54" s="54"/>
      <c r="J54" s="60"/>
    </row>
    <row r="55" spans="2:10" ht="15.75" customHeight="1" x14ac:dyDescent="0.25">
      <c r="B55" s="54"/>
      <c r="J55" s="60"/>
    </row>
    <row r="56" spans="2:10" ht="15.75" customHeight="1" thickBot="1" x14ac:dyDescent="0.3">
      <c r="B56" s="55"/>
      <c r="C56" s="61"/>
      <c r="D56" s="61"/>
      <c r="E56" s="61"/>
      <c r="F56" s="61"/>
      <c r="G56" s="61"/>
      <c r="H56" s="61"/>
      <c r="I56" s="61"/>
      <c r="J56" s="62"/>
    </row>
    <row r="57" spans="2:10" ht="15.75" customHeight="1" x14ac:dyDescent="0.25"/>
    <row r="58" spans="2:10" ht="15.75" customHeight="1" x14ac:dyDescent="0.25">
      <c r="B58" s="706" t="s">
        <v>984</v>
      </c>
      <c r="C58" s="707"/>
      <c r="D58" s="707"/>
      <c r="E58" s="707"/>
      <c r="F58" s="707"/>
      <c r="G58" s="707"/>
      <c r="H58" s="707"/>
      <c r="I58" s="707"/>
      <c r="J58" s="707"/>
    </row>
    <row r="59" spans="2:10" ht="15.75" customHeight="1" x14ac:dyDescent="0.25"/>
    <row r="60" spans="2:10" ht="15.75" customHeight="1" x14ac:dyDescent="0.25">
      <c r="B60" s="704" t="s">
        <v>985</v>
      </c>
      <c r="C60" s="705"/>
      <c r="D60" s="519"/>
      <c r="E60" s="519"/>
      <c r="F60" s="519"/>
      <c r="G60" s="519"/>
      <c r="H60" s="519"/>
      <c r="I60" s="519"/>
      <c r="J60" s="519"/>
    </row>
    <row r="61" spans="2:10" ht="15.75" customHeight="1" x14ac:dyDescent="0.25">
      <c r="B61" s="238"/>
      <c r="C61" s="238"/>
    </row>
    <row r="62" spans="2:10" ht="15.75" customHeight="1" x14ac:dyDescent="0.25">
      <c r="B62" s="704" t="s">
        <v>986</v>
      </c>
      <c r="C62" s="705"/>
      <c r="D62" s="519"/>
      <c r="E62" s="519"/>
      <c r="F62" s="519"/>
      <c r="G62" s="519"/>
      <c r="H62" s="519"/>
      <c r="I62" s="519"/>
      <c r="J62" s="519"/>
    </row>
    <row r="63" spans="2:10" ht="15.75" customHeight="1" x14ac:dyDescent="0.25">
      <c r="B63" s="238"/>
      <c r="C63" s="238"/>
    </row>
    <row r="64" spans="2:10" ht="15.75" customHeight="1" x14ac:dyDescent="0.25"/>
  </sheetData>
  <sheetProtection algorithmName="SHA-512" hashValue="clkvP5Qw5rYrkcG16Fn9cp87StpwztTHpSr4mN2ipT4NWBDoIOWDrJ5cnpAKfGUySPxP9ZohOU3ov9IxnwKY4Q==" saltValue="GxBDU5x9WV38JMGElDXzhg==" spinCount="100000" sheet="1" objects="1" scenarios="1"/>
  <mergeCells count="3">
    <mergeCell ref="B60:J60"/>
    <mergeCell ref="B62:J62"/>
    <mergeCell ref="B58:J58"/>
  </mergeCells>
  <phoneticPr fontId="3" type="noConversion"/>
  <hyperlinks>
    <hyperlink ref="G29" r:id="rId1" xr:uid="{00000000-0004-0000-0E00-000000000000}"/>
    <hyperlink ref="B58" r:id="rId2" xr:uid="{00000000-0004-0000-0E00-000001000000}"/>
    <hyperlink ref="B60" r:id="rId3" display="Cost guidance in DEB Newsletter &gt;" xr:uid="{00000000-0004-0000-0E00-000002000000}"/>
    <hyperlink ref="B62:C62" r:id="rId4" display="CR-1 Cost Calculation Guidance" xr:uid="{00000000-0004-0000-0E00-000003000000}"/>
  </hyperlinks>
  <pageMargins left="0.75" right="0.75" top="1" bottom="1" header="0.5" footer="0.5"/>
  <pageSetup orientation="portrait" r:id="rId5"/>
  <headerFooter alignWithMargins="0"/>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C15"/>
  <sheetViews>
    <sheetView zoomScale="140" zoomScaleNormal="140" workbookViewId="0">
      <selection activeCell="A15" sqref="A15"/>
    </sheetView>
  </sheetViews>
  <sheetFormatPr defaultRowHeight="13.2" x14ac:dyDescent="0.25"/>
  <cols>
    <col min="1" max="1" width="25.6640625" customWidth="1"/>
  </cols>
  <sheetData>
    <row r="1" spans="1:3" ht="36" customHeight="1" x14ac:dyDescent="0.3">
      <c r="A1" s="120" t="s">
        <v>987</v>
      </c>
    </row>
    <row r="2" spans="1:3" x14ac:dyDescent="0.25">
      <c r="A2" s="216" t="s">
        <v>92</v>
      </c>
      <c r="B2" s="295" t="s">
        <v>988</v>
      </c>
    </row>
    <row r="3" spans="1:3" x14ac:dyDescent="0.25">
      <c r="A3" s="216" t="s">
        <v>94</v>
      </c>
      <c r="B3" s="296" t="s">
        <v>989</v>
      </c>
    </row>
    <row r="4" spans="1:3" x14ac:dyDescent="0.25">
      <c r="A4" s="216" t="s">
        <v>95</v>
      </c>
      <c r="B4" s="296" t="s">
        <v>989</v>
      </c>
    </row>
    <row r="5" spans="1:3" x14ac:dyDescent="0.25">
      <c r="A5" s="216" t="s">
        <v>98</v>
      </c>
      <c r="B5" s="295" t="s">
        <v>988</v>
      </c>
    </row>
    <row r="6" spans="1:3" x14ac:dyDescent="0.25">
      <c r="A6" s="216" t="s">
        <v>101</v>
      </c>
      <c r="B6" s="295" t="s">
        <v>988</v>
      </c>
    </row>
    <row r="7" spans="1:3" x14ac:dyDescent="0.25">
      <c r="A7" s="216" t="s">
        <v>102</v>
      </c>
      <c r="B7" s="296" t="s">
        <v>989</v>
      </c>
    </row>
    <row r="8" spans="1:3" x14ac:dyDescent="0.25">
      <c r="A8" s="216" t="s">
        <v>103</v>
      </c>
      <c r="B8" s="295" t="s">
        <v>988</v>
      </c>
    </row>
    <row r="9" spans="1:3" x14ac:dyDescent="0.25">
      <c r="A9" s="216" t="s">
        <v>104</v>
      </c>
      <c r="B9" s="295" t="s">
        <v>988</v>
      </c>
    </row>
    <row r="10" spans="1:3" x14ac:dyDescent="0.25">
      <c r="A10" s="216" t="s">
        <v>107</v>
      </c>
      <c r="B10" s="295" t="s">
        <v>988</v>
      </c>
      <c r="C10" s="216" t="s">
        <v>990</v>
      </c>
    </row>
    <row r="11" spans="1:3" x14ac:dyDescent="0.25">
      <c r="A11" s="216" t="s">
        <v>991</v>
      </c>
      <c r="B11" s="295" t="s">
        <v>988</v>
      </c>
      <c r="C11" s="216"/>
    </row>
    <row r="12" spans="1:3" x14ac:dyDescent="0.25">
      <c r="A12" s="216" t="s">
        <v>992</v>
      </c>
      <c r="B12" s="295" t="s">
        <v>988</v>
      </c>
      <c r="C12" s="216"/>
    </row>
    <row r="13" spans="1:3" x14ac:dyDescent="0.25">
      <c r="A13" s="216" t="s">
        <v>993</v>
      </c>
      <c r="B13" s="295" t="s">
        <v>988</v>
      </c>
      <c r="C13" s="216"/>
    </row>
    <row r="14" spans="1:3" x14ac:dyDescent="0.25">
      <c r="A14" s="216" t="s">
        <v>994</v>
      </c>
      <c r="B14" s="295" t="s">
        <v>988</v>
      </c>
      <c r="C14" s="216"/>
    </row>
    <row r="15" spans="1:3" x14ac:dyDescent="0.25">
      <c r="A15" s="216" t="s">
        <v>111</v>
      </c>
      <c r="B15" s="297" t="s">
        <v>995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187"/>
  <sheetViews>
    <sheetView topLeftCell="A49" workbookViewId="0">
      <selection activeCell="F6" sqref="F6"/>
    </sheetView>
  </sheetViews>
  <sheetFormatPr defaultRowHeight="13.2" x14ac:dyDescent="0.25"/>
  <cols>
    <col min="1" max="1" width="33" customWidth="1"/>
    <col min="2" max="2" width="31.6640625" customWidth="1"/>
  </cols>
  <sheetData>
    <row r="1" spans="1:2" x14ac:dyDescent="0.25">
      <c r="A1" s="3" t="s">
        <v>996</v>
      </c>
      <c r="B1" s="3" t="s">
        <v>997</v>
      </c>
    </row>
    <row r="2" spans="1:2" x14ac:dyDescent="0.25">
      <c r="A2" t="s">
        <v>998</v>
      </c>
      <c r="B2" s="8" t="s">
        <v>999</v>
      </c>
    </row>
    <row r="3" spans="1:2" x14ac:dyDescent="0.25">
      <c r="A3" t="s">
        <v>1000</v>
      </c>
      <c r="B3" s="8" t="s">
        <v>1001</v>
      </c>
    </row>
    <row r="4" spans="1:2" x14ac:dyDescent="0.25">
      <c r="A4" t="s">
        <v>1002</v>
      </c>
      <c r="B4" s="8" t="s">
        <v>1003</v>
      </c>
    </row>
    <row r="5" spans="1:2" x14ac:dyDescent="0.25">
      <c r="A5" t="s">
        <v>1004</v>
      </c>
      <c r="B5" s="8" t="s">
        <v>1005</v>
      </c>
    </row>
    <row r="6" spans="1:2" x14ac:dyDescent="0.25">
      <c r="A6" t="s">
        <v>1006</v>
      </c>
      <c r="B6" s="8" t="s">
        <v>1007</v>
      </c>
    </row>
    <row r="7" spans="1:2" x14ac:dyDescent="0.25">
      <c r="A7" t="s">
        <v>1008</v>
      </c>
      <c r="B7" s="8" t="s">
        <v>1009</v>
      </c>
    </row>
    <row r="8" spans="1:2" x14ac:dyDescent="0.25">
      <c r="A8" t="s">
        <v>1010</v>
      </c>
      <c r="B8" s="8" t="s">
        <v>1011</v>
      </c>
    </row>
    <row r="9" spans="1:2" x14ac:dyDescent="0.25">
      <c r="A9" t="s">
        <v>1012</v>
      </c>
      <c r="B9" s="8" t="s">
        <v>1013</v>
      </c>
    </row>
    <row r="10" spans="1:2" x14ac:dyDescent="0.25">
      <c r="A10" t="s">
        <v>1014</v>
      </c>
      <c r="B10" s="8" t="s">
        <v>1015</v>
      </c>
    </row>
    <row r="11" spans="1:2" x14ac:dyDescent="0.25">
      <c r="A11" t="s">
        <v>1016</v>
      </c>
      <c r="B11" s="8" t="s">
        <v>1017</v>
      </c>
    </row>
    <row r="12" spans="1:2" x14ac:dyDescent="0.25">
      <c r="A12" t="s">
        <v>1018</v>
      </c>
      <c r="B12" s="8" t="s">
        <v>1019</v>
      </c>
    </row>
    <row r="13" spans="1:2" x14ac:dyDescent="0.25">
      <c r="A13" t="s">
        <v>1020</v>
      </c>
      <c r="B13" s="8" t="s">
        <v>1021</v>
      </c>
    </row>
    <row r="14" spans="1:2" x14ac:dyDescent="0.25">
      <c r="A14" t="s">
        <v>1022</v>
      </c>
      <c r="B14" s="8" t="s">
        <v>1023</v>
      </c>
    </row>
    <row r="15" spans="1:2" x14ac:dyDescent="0.25">
      <c r="A15" t="s">
        <v>1024</v>
      </c>
      <c r="B15" s="8" t="s">
        <v>1025</v>
      </c>
    </row>
    <row r="16" spans="1:2" x14ac:dyDescent="0.25">
      <c r="A16" t="s">
        <v>1026</v>
      </c>
      <c r="B16" s="8" t="s">
        <v>1027</v>
      </c>
    </row>
    <row r="17" spans="1:2" x14ac:dyDescent="0.25">
      <c r="A17" t="s">
        <v>1028</v>
      </c>
      <c r="B17" s="8" t="s">
        <v>1029</v>
      </c>
    </row>
    <row r="18" spans="1:2" x14ac:dyDescent="0.25">
      <c r="A18" t="s">
        <v>1030</v>
      </c>
      <c r="B18" s="8" t="s">
        <v>1031</v>
      </c>
    </row>
    <row r="19" spans="1:2" x14ac:dyDescent="0.25">
      <c r="A19" t="s">
        <v>1032</v>
      </c>
      <c r="B19" s="8" t="s">
        <v>1033</v>
      </c>
    </row>
    <row r="20" spans="1:2" x14ac:dyDescent="0.25">
      <c r="A20" t="s">
        <v>1034</v>
      </c>
      <c r="B20" s="8" t="s">
        <v>1035</v>
      </c>
    </row>
    <row r="21" spans="1:2" x14ac:dyDescent="0.25">
      <c r="A21" t="s">
        <v>1036</v>
      </c>
      <c r="B21" s="8" t="s">
        <v>1037</v>
      </c>
    </row>
    <row r="22" spans="1:2" x14ac:dyDescent="0.25">
      <c r="A22" t="s">
        <v>1038</v>
      </c>
      <c r="B22" s="8" t="s">
        <v>1039</v>
      </c>
    </row>
    <row r="23" spans="1:2" x14ac:dyDescent="0.25">
      <c r="A23" t="s">
        <v>1040</v>
      </c>
      <c r="B23" s="8" t="s">
        <v>1041</v>
      </c>
    </row>
    <row r="24" spans="1:2" x14ac:dyDescent="0.25">
      <c r="A24" t="s">
        <v>1042</v>
      </c>
      <c r="B24" s="8" t="s">
        <v>1043</v>
      </c>
    </row>
    <row r="25" spans="1:2" x14ac:dyDescent="0.25">
      <c r="A25" t="s">
        <v>1044</v>
      </c>
      <c r="B25" s="8" t="s">
        <v>1045</v>
      </c>
    </row>
    <row r="26" spans="1:2" x14ac:dyDescent="0.25">
      <c r="A26" t="s">
        <v>1046</v>
      </c>
      <c r="B26" s="8" t="s">
        <v>1047</v>
      </c>
    </row>
    <row r="27" spans="1:2" x14ac:dyDescent="0.25">
      <c r="A27" t="s">
        <v>1048</v>
      </c>
      <c r="B27" s="8" t="s">
        <v>1049</v>
      </c>
    </row>
    <row r="28" spans="1:2" x14ac:dyDescent="0.25">
      <c r="A28" t="s">
        <v>1050</v>
      </c>
      <c r="B28" s="8" t="s">
        <v>1051</v>
      </c>
    </row>
    <row r="29" spans="1:2" x14ac:dyDescent="0.25">
      <c r="A29" t="s">
        <v>1052</v>
      </c>
      <c r="B29" s="8" t="s">
        <v>1053</v>
      </c>
    </row>
    <row r="30" spans="1:2" x14ac:dyDescent="0.25">
      <c r="A30" t="s">
        <v>1054</v>
      </c>
      <c r="B30" s="8" t="s">
        <v>1055</v>
      </c>
    </row>
    <row r="31" spans="1:2" x14ac:dyDescent="0.25">
      <c r="A31" t="s">
        <v>1056</v>
      </c>
      <c r="B31" s="8" t="s">
        <v>1057</v>
      </c>
    </row>
    <row r="32" spans="1:2" x14ac:dyDescent="0.25">
      <c r="A32" t="s">
        <v>1058</v>
      </c>
      <c r="B32" s="8" t="s">
        <v>1059</v>
      </c>
    </row>
    <row r="33" spans="1:2" x14ac:dyDescent="0.25">
      <c r="A33" t="s">
        <v>1060</v>
      </c>
      <c r="B33" s="8" t="s">
        <v>1061</v>
      </c>
    </row>
    <row r="34" spans="1:2" x14ac:dyDescent="0.25">
      <c r="A34" t="s">
        <v>1062</v>
      </c>
      <c r="B34" s="8" t="s">
        <v>1063</v>
      </c>
    </row>
    <row r="35" spans="1:2" x14ac:dyDescent="0.25">
      <c r="A35" t="s">
        <v>1064</v>
      </c>
      <c r="B35" s="8" t="s">
        <v>1065</v>
      </c>
    </row>
    <row r="36" spans="1:2" x14ac:dyDescent="0.25">
      <c r="A36" t="s">
        <v>1066</v>
      </c>
      <c r="B36" s="8" t="s">
        <v>1067</v>
      </c>
    </row>
    <row r="37" spans="1:2" x14ac:dyDescent="0.25">
      <c r="A37" t="s">
        <v>1068</v>
      </c>
      <c r="B37" s="8" t="s">
        <v>1069</v>
      </c>
    </row>
    <row r="38" spans="1:2" x14ac:dyDescent="0.25">
      <c r="A38" t="s">
        <v>1070</v>
      </c>
      <c r="B38" s="8" t="s">
        <v>1071</v>
      </c>
    </row>
    <row r="39" spans="1:2" x14ac:dyDescent="0.25">
      <c r="A39" t="s">
        <v>1072</v>
      </c>
      <c r="B39" s="8" t="s">
        <v>1073</v>
      </c>
    </row>
    <row r="40" spans="1:2" x14ac:dyDescent="0.25">
      <c r="A40" t="s">
        <v>1074</v>
      </c>
      <c r="B40" s="8" t="s">
        <v>1075</v>
      </c>
    </row>
    <row r="41" spans="1:2" x14ac:dyDescent="0.25">
      <c r="A41" t="s">
        <v>1076</v>
      </c>
      <c r="B41" s="8" t="s">
        <v>1077</v>
      </c>
    </row>
    <row r="42" spans="1:2" x14ac:dyDescent="0.25">
      <c r="A42" t="s">
        <v>1078</v>
      </c>
      <c r="B42" s="8" t="s">
        <v>1079</v>
      </c>
    </row>
    <row r="43" spans="1:2" x14ac:dyDescent="0.25">
      <c r="A43" t="s">
        <v>1080</v>
      </c>
      <c r="B43" s="8" t="s">
        <v>1081</v>
      </c>
    </row>
    <row r="44" spans="1:2" x14ac:dyDescent="0.25">
      <c r="A44" t="s">
        <v>1082</v>
      </c>
      <c r="B44" s="8" t="s">
        <v>1083</v>
      </c>
    </row>
    <row r="45" spans="1:2" x14ac:dyDescent="0.25">
      <c r="A45" t="s">
        <v>1084</v>
      </c>
      <c r="B45" s="8" t="s">
        <v>1085</v>
      </c>
    </row>
    <row r="46" spans="1:2" x14ac:dyDescent="0.25">
      <c r="A46" t="s">
        <v>1086</v>
      </c>
      <c r="B46" s="8" t="s">
        <v>1087</v>
      </c>
    </row>
    <row r="47" spans="1:2" x14ac:dyDescent="0.25">
      <c r="A47" t="s">
        <v>1088</v>
      </c>
      <c r="B47" s="8" t="s">
        <v>1089</v>
      </c>
    </row>
    <row r="48" spans="1:2" x14ac:dyDescent="0.25">
      <c r="A48" t="s">
        <v>1090</v>
      </c>
      <c r="B48" s="8" t="s">
        <v>1091</v>
      </c>
    </row>
    <row r="49" spans="1:2" x14ac:dyDescent="0.25">
      <c r="A49" t="s">
        <v>1092</v>
      </c>
      <c r="B49" s="8" t="s">
        <v>1093</v>
      </c>
    </row>
    <row r="50" spans="1:2" x14ac:dyDescent="0.25">
      <c r="A50" t="s">
        <v>1094</v>
      </c>
      <c r="B50" s="8" t="s">
        <v>1095</v>
      </c>
    </row>
    <row r="51" spans="1:2" x14ac:dyDescent="0.25">
      <c r="A51" t="s">
        <v>1096</v>
      </c>
      <c r="B51" s="8" t="s">
        <v>1097</v>
      </c>
    </row>
    <row r="52" spans="1:2" x14ac:dyDescent="0.25">
      <c r="A52" t="s">
        <v>1098</v>
      </c>
      <c r="B52" s="8" t="s">
        <v>1099</v>
      </c>
    </row>
    <row r="53" spans="1:2" x14ac:dyDescent="0.25">
      <c r="A53" t="s">
        <v>1100</v>
      </c>
      <c r="B53" s="8" t="s">
        <v>1101</v>
      </c>
    </row>
    <row r="54" spans="1:2" x14ac:dyDescent="0.25">
      <c r="A54" t="s">
        <v>1102</v>
      </c>
      <c r="B54" s="8" t="s">
        <v>1103</v>
      </c>
    </row>
    <row r="55" spans="1:2" x14ac:dyDescent="0.25">
      <c r="A55" t="s">
        <v>1104</v>
      </c>
      <c r="B55" s="8" t="s">
        <v>1105</v>
      </c>
    </row>
    <row r="56" spans="1:2" x14ac:dyDescent="0.25">
      <c r="A56" t="s">
        <v>1106</v>
      </c>
      <c r="B56" s="8" t="s">
        <v>1107</v>
      </c>
    </row>
    <row r="57" spans="1:2" x14ac:dyDescent="0.25">
      <c r="A57" t="s">
        <v>1108</v>
      </c>
      <c r="B57" s="8" t="s">
        <v>1109</v>
      </c>
    </row>
    <row r="58" spans="1:2" x14ac:dyDescent="0.25">
      <c r="A58" t="s">
        <v>1110</v>
      </c>
      <c r="B58" s="8" t="s">
        <v>1111</v>
      </c>
    </row>
    <row r="59" spans="1:2" x14ac:dyDescent="0.25">
      <c r="A59" t="s">
        <v>1112</v>
      </c>
      <c r="B59" s="8" t="s">
        <v>1113</v>
      </c>
    </row>
    <row r="60" spans="1:2" x14ac:dyDescent="0.25">
      <c r="A60" t="s">
        <v>1114</v>
      </c>
      <c r="B60" s="8" t="s">
        <v>1115</v>
      </c>
    </row>
    <row r="61" spans="1:2" x14ac:dyDescent="0.25">
      <c r="A61" t="s">
        <v>1116</v>
      </c>
      <c r="B61" s="8" t="s">
        <v>1117</v>
      </c>
    </row>
    <row r="62" spans="1:2" x14ac:dyDescent="0.25">
      <c r="A62" t="s">
        <v>1118</v>
      </c>
      <c r="B62" s="8" t="s">
        <v>1119</v>
      </c>
    </row>
    <row r="63" spans="1:2" x14ac:dyDescent="0.25">
      <c r="A63" t="s">
        <v>1120</v>
      </c>
      <c r="B63" s="8" t="s">
        <v>1121</v>
      </c>
    </row>
    <row r="64" spans="1:2" x14ac:dyDescent="0.25">
      <c r="A64" t="s">
        <v>1122</v>
      </c>
      <c r="B64" s="8" t="s">
        <v>1123</v>
      </c>
    </row>
    <row r="65" spans="1:2" x14ac:dyDescent="0.25">
      <c r="A65" t="s">
        <v>1124</v>
      </c>
      <c r="B65" s="8" t="s">
        <v>1125</v>
      </c>
    </row>
    <row r="66" spans="1:2" x14ac:dyDescent="0.25">
      <c r="A66" t="s">
        <v>1126</v>
      </c>
      <c r="B66" s="8" t="s">
        <v>1127</v>
      </c>
    </row>
    <row r="67" spans="1:2" x14ac:dyDescent="0.25">
      <c r="A67" t="s">
        <v>1128</v>
      </c>
      <c r="B67" s="8" t="s">
        <v>1129</v>
      </c>
    </row>
    <row r="68" spans="1:2" x14ac:dyDescent="0.25">
      <c r="A68" t="s">
        <v>1130</v>
      </c>
      <c r="B68" s="8" t="s">
        <v>1131</v>
      </c>
    </row>
    <row r="69" spans="1:2" x14ac:dyDescent="0.25">
      <c r="A69" t="s">
        <v>1132</v>
      </c>
      <c r="B69" s="8" t="s">
        <v>1133</v>
      </c>
    </row>
    <row r="70" spans="1:2" x14ac:dyDescent="0.25">
      <c r="A70" t="s">
        <v>1134</v>
      </c>
      <c r="B70" s="8" t="s">
        <v>1135</v>
      </c>
    </row>
    <row r="71" spans="1:2" x14ac:dyDescent="0.25">
      <c r="A71" t="s">
        <v>1136</v>
      </c>
      <c r="B71" s="8" t="s">
        <v>1137</v>
      </c>
    </row>
    <row r="72" spans="1:2" x14ac:dyDescent="0.25">
      <c r="A72" t="s">
        <v>1138</v>
      </c>
      <c r="B72" s="8" t="s">
        <v>1139</v>
      </c>
    </row>
    <row r="73" spans="1:2" x14ac:dyDescent="0.25">
      <c r="A73" t="s">
        <v>1140</v>
      </c>
      <c r="B73" s="8" t="s">
        <v>1141</v>
      </c>
    </row>
    <row r="74" spans="1:2" x14ac:dyDescent="0.25">
      <c r="A74" t="s">
        <v>1142</v>
      </c>
      <c r="B74" s="8" t="s">
        <v>1143</v>
      </c>
    </row>
    <row r="75" spans="1:2" x14ac:dyDescent="0.25">
      <c r="A75" t="s">
        <v>1144</v>
      </c>
      <c r="B75" s="8" t="s">
        <v>1145</v>
      </c>
    </row>
    <row r="76" spans="1:2" x14ac:dyDescent="0.25">
      <c r="A76" t="s">
        <v>1146</v>
      </c>
      <c r="B76" s="8" t="s">
        <v>1147</v>
      </c>
    </row>
    <row r="77" spans="1:2" x14ac:dyDescent="0.25">
      <c r="A77" t="s">
        <v>1148</v>
      </c>
      <c r="B77" s="8" t="s">
        <v>1149</v>
      </c>
    </row>
    <row r="78" spans="1:2" x14ac:dyDescent="0.25">
      <c r="A78" t="s">
        <v>1150</v>
      </c>
      <c r="B78" s="8" t="s">
        <v>1151</v>
      </c>
    </row>
    <row r="79" spans="1:2" x14ac:dyDescent="0.25">
      <c r="A79" t="s">
        <v>1152</v>
      </c>
      <c r="B79" s="8" t="s">
        <v>1153</v>
      </c>
    </row>
    <row r="80" spans="1:2" x14ac:dyDescent="0.25">
      <c r="A80" t="s">
        <v>1154</v>
      </c>
      <c r="B80" s="8" t="s">
        <v>1155</v>
      </c>
    </row>
    <row r="81" spans="1:2" x14ac:dyDescent="0.25">
      <c r="A81" t="s">
        <v>1156</v>
      </c>
      <c r="B81" s="8" t="s">
        <v>1157</v>
      </c>
    </row>
    <row r="82" spans="1:2" x14ac:dyDescent="0.25">
      <c r="A82" t="s">
        <v>1158</v>
      </c>
      <c r="B82" s="8" t="s">
        <v>1159</v>
      </c>
    </row>
    <row r="83" spans="1:2" x14ac:dyDescent="0.25">
      <c r="A83" t="s">
        <v>1160</v>
      </c>
      <c r="B83" s="8" t="s">
        <v>1161</v>
      </c>
    </row>
    <row r="84" spans="1:2" x14ac:dyDescent="0.25">
      <c r="A84" t="s">
        <v>1162</v>
      </c>
      <c r="B84" s="8" t="s">
        <v>1163</v>
      </c>
    </row>
    <row r="85" spans="1:2" x14ac:dyDescent="0.25">
      <c r="A85" t="s">
        <v>1164</v>
      </c>
      <c r="B85" s="8" t="s">
        <v>1165</v>
      </c>
    </row>
    <row r="86" spans="1:2" x14ac:dyDescent="0.25">
      <c r="A86" t="s">
        <v>1166</v>
      </c>
      <c r="B86" s="8" t="s">
        <v>1167</v>
      </c>
    </row>
    <row r="87" spans="1:2" x14ac:dyDescent="0.25">
      <c r="A87" t="s">
        <v>1168</v>
      </c>
      <c r="B87" s="8" t="s">
        <v>1169</v>
      </c>
    </row>
    <row r="88" spans="1:2" x14ac:dyDescent="0.25">
      <c r="A88" t="s">
        <v>1170</v>
      </c>
      <c r="B88" s="8" t="s">
        <v>1171</v>
      </c>
    </row>
    <row r="89" spans="1:2" x14ac:dyDescent="0.25">
      <c r="A89" t="s">
        <v>1172</v>
      </c>
      <c r="B89" s="8" t="s">
        <v>1173</v>
      </c>
    </row>
    <row r="90" spans="1:2" x14ac:dyDescent="0.25">
      <c r="A90" t="s">
        <v>1174</v>
      </c>
      <c r="B90" s="8" t="s">
        <v>1175</v>
      </c>
    </row>
    <row r="91" spans="1:2" x14ac:dyDescent="0.25">
      <c r="A91" t="s">
        <v>1176</v>
      </c>
      <c r="B91" s="8" t="s">
        <v>1177</v>
      </c>
    </row>
    <row r="92" spans="1:2" x14ac:dyDescent="0.25">
      <c r="A92" t="s">
        <v>1178</v>
      </c>
      <c r="B92" s="8" t="s">
        <v>1179</v>
      </c>
    </row>
    <row r="93" spans="1:2" x14ac:dyDescent="0.25">
      <c r="A93" t="s">
        <v>1180</v>
      </c>
      <c r="B93" s="8" t="s">
        <v>1181</v>
      </c>
    </row>
    <row r="94" spans="1:2" x14ac:dyDescent="0.25">
      <c r="A94" t="s">
        <v>1182</v>
      </c>
      <c r="B94" s="8" t="s">
        <v>1183</v>
      </c>
    </row>
    <row r="95" spans="1:2" x14ac:dyDescent="0.25">
      <c r="A95" t="s">
        <v>1184</v>
      </c>
      <c r="B95" s="8" t="s">
        <v>1185</v>
      </c>
    </row>
    <row r="96" spans="1:2" x14ac:dyDescent="0.25">
      <c r="A96" t="s">
        <v>1186</v>
      </c>
      <c r="B96" s="8" t="s">
        <v>1187</v>
      </c>
    </row>
    <row r="97" spans="1:2" x14ac:dyDescent="0.25">
      <c r="A97" t="s">
        <v>1188</v>
      </c>
      <c r="B97" s="8" t="s">
        <v>1189</v>
      </c>
    </row>
    <row r="98" spans="1:2" x14ac:dyDescent="0.25">
      <c r="A98" t="s">
        <v>1190</v>
      </c>
      <c r="B98" s="8" t="s">
        <v>1191</v>
      </c>
    </row>
    <row r="99" spans="1:2" x14ac:dyDescent="0.25">
      <c r="A99" t="s">
        <v>1192</v>
      </c>
      <c r="B99" s="8" t="s">
        <v>1193</v>
      </c>
    </row>
    <row r="100" spans="1:2" x14ac:dyDescent="0.25">
      <c r="A100" t="s">
        <v>1194</v>
      </c>
      <c r="B100" s="8" t="s">
        <v>1195</v>
      </c>
    </row>
    <row r="101" spans="1:2" x14ac:dyDescent="0.25">
      <c r="A101" t="s">
        <v>1196</v>
      </c>
      <c r="B101" s="8" t="s">
        <v>1197</v>
      </c>
    </row>
    <row r="102" spans="1:2" x14ac:dyDescent="0.25">
      <c r="A102" t="s">
        <v>1198</v>
      </c>
      <c r="B102" s="8" t="s">
        <v>1199</v>
      </c>
    </row>
    <row r="103" spans="1:2" x14ac:dyDescent="0.25">
      <c r="A103" t="s">
        <v>1200</v>
      </c>
      <c r="B103" s="8" t="s">
        <v>1201</v>
      </c>
    </row>
    <row r="104" spans="1:2" x14ac:dyDescent="0.25">
      <c r="A104" t="s">
        <v>1202</v>
      </c>
      <c r="B104" s="8" t="s">
        <v>1203</v>
      </c>
    </row>
    <row r="105" spans="1:2" x14ac:dyDescent="0.25">
      <c r="A105" t="s">
        <v>1204</v>
      </c>
      <c r="B105" s="8" t="s">
        <v>1205</v>
      </c>
    </row>
    <row r="106" spans="1:2" x14ac:dyDescent="0.25">
      <c r="A106" t="s">
        <v>1206</v>
      </c>
      <c r="B106" s="8" t="s">
        <v>1207</v>
      </c>
    </row>
    <row r="107" spans="1:2" x14ac:dyDescent="0.25">
      <c r="A107" t="s">
        <v>1208</v>
      </c>
      <c r="B107" s="8" t="s">
        <v>1209</v>
      </c>
    </row>
    <row r="108" spans="1:2" x14ac:dyDescent="0.25">
      <c r="A108" t="s">
        <v>1210</v>
      </c>
      <c r="B108" s="8" t="s">
        <v>1211</v>
      </c>
    </row>
    <row r="109" spans="1:2" x14ac:dyDescent="0.25">
      <c r="A109" t="s">
        <v>1212</v>
      </c>
      <c r="B109" s="8" t="s">
        <v>1213</v>
      </c>
    </row>
    <row r="110" spans="1:2" x14ac:dyDescent="0.25">
      <c r="A110" t="s">
        <v>1214</v>
      </c>
      <c r="B110" s="8" t="s">
        <v>1215</v>
      </c>
    </row>
    <row r="111" spans="1:2" x14ac:dyDescent="0.25">
      <c r="A111" t="s">
        <v>1216</v>
      </c>
      <c r="B111" s="8" t="s">
        <v>1217</v>
      </c>
    </row>
    <row r="112" spans="1:2" x14ac:dyDescent="0.25">
      <c r="A112" t="s">
        <v>1218</v>
      </c>
      <c r="B112" s="8" t="s">
        <v>1219</v>
      </c>
    </row>
    <row r="113" spans="1:2" x14ac:dyDescent="0.25">
      <c r="A113" t="s">
        <v>1220</v>
      </c>
      <c r="B113" s="8" t="s">
        <v>1221</v>
      </c>
    </row>
    <row r="114" spans="1:2" x14ac:dyDescent="0.25">
      <c r="A114" t="s">
        <v>1222</v>
      </c>
      <c r="B114" s="8" t="s">
        <v>1223</v>
      </c>
    </row>
    <row r="115" spans="1:2" x14ac:dyDescent="0.25">
      <c r="A115" t="s">
        <v>1224</v>
      </c>
      <c r="B115" s="8" t="s">
        <v>1225</v>
      </c>
    </row>
    <row r="116" spans="1:2" x14ac:dyDescent="0.25">
      <c r="A116" t="s">
        <v>1226</v>
      </c>
      <c r="B116" s="8" t="s">
        <v>1227</v>
      </c>
    </row>
    <row r="117" spans="1:2" x14ac:dyDescent="0.25">
      <c r="A117" t="s">
        <v>1228</v>
      </c>
      <c r="B117" s="8" t="s">
        <v>1229</v>
      </c>
    </row>
    <row r="118" spans="1:2" x14ac:dyDescent="0.25">
      <c r="A118" t="s">
        <v>1230</v>
      </c>
      <c r="B118" s="8" t="s">
        <v>1231</v>
      </c>
    </row>
    <row r="119" spans="1:2" x14ac:dyDescent="0.25">
      <c r="A119" t="s">
        <v>1232</v>
      </c>
      <c r="B119" s="8" t="s">
        <v>1233</v>
      </c>
    </row>
    <row r="120" spans="1:2" x14ac:dyDescent="0.25">
      <c r="A120" t="s">
        <v>1234</v>
      </c>
      <c r="B120" s="8" t="s">
        <v>1235</v>
      </c>
    </row>
    <row r="121" spans="1:2" x14ac:dyDescent="0.25">
      <c r="A121" t="s">
        <v>1236</v>
      </c>
      <c r="B121" s="8" t="s">
        <v>1237</v>
      </c>
    </row>
    <row r="122" spans="1:2" x14ac:dyDescent="0.25">
      <c r="A122" t="s">
        <v>1238</v>
      </c>
      <c r="B122" s="8" t="s">
        <v>1239</v>
      </c>
    </row>
    <row r="123" spans="1:2" x14ac:dyDescent="0.25">
      <c r="A123" t="s">
        <v>1240</v>
      </c>
      <c r="B123" s="8" t="s">
        <v>1241</v>
      </c>
    </row>
    <row r="124" spans="1:2" x14ac:dyDescent="0.25">
      <c r="A124" t="s">
        <v>1242</v>
      </c>
      <c r="B124" s="8" t="s">
        <v>1243</v>
      </c>
    </row>
    <row r="125" spans="1:2" x14ac:dyDescent="0.25">
      <c r="A125" t="s">
        <v>1244</v>
      </c>
      <c r="B125" s="8" t="s">
        <v>1245</v>
      </c>
    </row>
    <row r="126" spans="1:2" x14ac:dyDescent="0.25">
      <c r="A126" t="s">
        <v>1246</v>
      </c>
      <c r="B126" s="8" t="s">
        <v>1247</v>
      </c>
    </row>
    <row r="127" spans="1:2" x14ac:dyDescent="0.25">
      <c r="A127" t="s">
        <v>1248</v>
      </c>
      <c r="B127" s="8" t="s">
        <v>1249</v>
      </c>
    </row>
    <row r="128" spans="1:2" x14ac:dyDescent="0.25">
      <c r="A128" t="s">
        <v>1250</v>
      </c>
      <c r="B128" s="8" t="s">
        <v>1251</v>
      </c>
    </row>
    <row r="129" spans="1:2" x14ac:dyDescent="0.25">
      <c r="A129" t="s">
        <v>1252</v>
      </c>
      <c r="B129" s="8" t="s">
        <v>1253</v>
      </c>
    </row>
    <row r="130" spans="1:2" x14ac:dyDescent="0.25">
      <c r="A130" t="s">
        <v>1254</v>
      </c>
      <c r="B130" s="8" t="s">
        <v>1255</v>
      </c>
    </row>
    <row r="131" spans="1:2" x14ac:dyDescent="0.25">
      <c r="A131" t="s">
        <v>1256</v>
      </c>
      <c r="B131" s="8" t="s">
        <v>1257</v>
      </c>
    </row>
    <row r="132" spans="1:2" x14ac:dyDescent="0.25">
      <c r="A132" t="s">
        <v>1258</v>
      </c>
      <c r="B132" s="8" t="s">
        <v>1259</v>
      </c>
    </row>
    <row r="133" spans="1:2" x14ac:dyDescent="0.25">
      <c r="A133" t="s">
        <v>1260</v>
      </c>
      <c r="B133" s="8" t="s">
        <v>1261</v>
      </c>
    </row>
    <row r="134" spans="1:2" x14ac:dyDescent="0.25">
      <c r="A134" t="s">
        <v>1262</v>
      </c>
      <c r="B134" s="8" t="s">
        <v>1263</v>
      </c>
    </row>
    <row r="135" spans="1:2" x14ac:dyDescent="0.25">
      <c r="A135" t="s">
        <v>1264</v>
      </c>
      <c r="B135" s="8" t="s">
        <v>1265</v>
      </c>
    </row>
    <row r="136" spans="1:2" x14ac:dyDescent="0.25">
      <c r="A136" t="s">
        <v>1266</v>
      </c>
      <c r="B136" s="8" t="s">
        <v>1267</v>
      </c>
    </row>
    <row r="137" spans="1:2" x14ac:dyDescent="0.25">
      <c r="A137" t="s">
        <v>1268</v>
      </c>
      <c r="B137" s="8" t="s">
        <v>1269</v>
      </c>
    </row>
    <row r="138" spans="1:2" x14ac:dyDescent="0.25">
      <c r="A138" t="s">
        <v>1270</v>
      </c>
      <c r="B138" s="8" t="s">
        <v>1271</v>
      </c>
    </row>
    <row r="139" spans="1:2" x14ac:dyDescent="0.25">
      <c r="B139" s="8" t="s">
        <v>1272</v>
      </c>
    </row>
    <row r="140" spans="1:2" x14ac:dyDescent="0.25">
      <c r="B140" s="8" t="s">
        <v>1273</v>
      </c>
    </row>
    <row r="141" spans="1:2" x14ac:dyDescent="0.25">
      <c r="B141" s="8" t="s">
        <v>1274</v>
      </c>
    </row>
    <row r="142" spans="1:2" x14ac:dyDescent="0.25">
      <c r="B142" s="8" t="s">
        <v>1275</v>
      </c>
    </row>
    <row r="143" spans="1:2" x14ac:dyDescent="0.25">
      <c r="B143" s="8" t="s">
        <v>1276</v>
      </c>
    </row>
    <row r="144" spans="1:2" x14ac:dyDescent="0.25">
      <c r="B144" s="8" t="s">
        <v>1277</v>
      </c>
    </row>
    <row r="145" spans="2:2" x14ac:dyDescent="0.25">
      <c r="B145" s="8" t="s">
        <v>1278</v>
      </c>
    </row>
    <row r="146" spans="2:2" x14ac:dyDescent="0.25">
      <c r="B146" s="8" t="s">
        <v>1279</v>
      </c>
    </row>
    <row r="147" spans="2:2" x14ac:dyDescent="0.25">
      <c r="B147" s="8" t="s">
        <v>1280</v>
      </c>
    </row>
    <row r="148" spans="2:2" x14ac:dyDescent="0.25">
      <c r="B148" s="8" t="s">
        <v>1281</v>
      </c>
    </row>
    <row r="149" spans="2:2" x14ac:dyDescent="0.25">
      <c r="B149" s="8" t="s">
        <v>1282</v>
      </c>
    </row>
    <row r="150" spans="2:2" x14ac:dyDescent="0.25">
      <c r="B150" s="8" t="s">
        <v>1283</v>
      </c>
    </row>
    <row r="151" spans="2:2" x14ac:dyDescent="0.25">
      <c r="B151" s="8" t="s">
        <v>1284</v>
      </c>
    </row>
    <row r="152" spans="2:2" x14ac:dyDescent="0.25">
      <c r="B152" s="8" t="s">
        <v>1285</v>
      </c>
    </row>
    <row r="153" spans="2:2" x14ac:dyDescent="0.25">
      <c r="B153" s="8" t="s">
        <v>1286</v>
      </c>
    </row>
    <row r="154" spans="2:2" x14ac:dyDescent="0.25">
      <c r="B154" s="8" t="s">
        <v>1287</v>
      </c>
    </row>
    <row r="155" spans="2:2" x14ac:dyDescent="0.25">
      <c r="B155" s="8" t="s">
        <v>1288</v>
      </c>
    </row>
    <row r="156" spans="2:2" x14ac:dyDescent="0.25">
      <c r="B156" s="8" t="s">
        <v>1289</v>
      </c>
    </row>
    <row r="157" spans="2:2" x14ac:dyDescent="0.25">
      <c r="B157" s="8" t="s">
        <v>1290</v>
      </c>
    </row>
    <row r="158" spans="2:2" x14ac:dyDescent="0.25">
      <c r="B158" s="8" t="s">
        <v>1291</v>
      </c>
    </row>
    <row r="159" spans="2:2" x14ac:dyDescent="0.25">
      <c r="B159" s="8" t="s">
        <v>1292</v>
      </c>
    </row>
    <row r="160" spans="2:2" x14ac:dyDescent="0.25">
      <c r="B160" s="8" t="s">
        <v>1293</v>
      </c>
    </row>
    <row r="161" spans="2:2" x14ac:dyDescent="0.25">
      <c r="B161" s="8" t="s">
        <v>1294</v>
      </c>
    </row>
    <row r="162" spans="2:2" x14ac:dyDescent="0.25">
      <c r="B162" s="8" t="s">
        <v>1295</v>
      </c>
    </row>
    <row r="163" spans="2:2" x14ac:dyDescent="0.25">
      <c r="B163" s="8" t="s">
        <v>1296</v>
      </c>
    </row>
    <row r="164" spans="2:2" x14ac:dyDescent="0.25">
      <c r="B164" s="8" t="s">
        <v>1297</v>
      </c>
    </row>
    <row r="165" spans="2:2" x14ac:dyDescent="0.25">
      <c r="B165" s="8" t="s">
        <v>1298</v>
      </c>
    </row>
    <row r="166" spans="2:2" x14ac:dyDescent="0.25">
      <c r="B166" s="8" t="s">
        <v>1299</v>
      </c>
    </row>
    <row r="167" spans="2:2" x14ac:dyDescent="0.25">
      <c r="B167" s="8" t="s">
        <v>1300</v>
      </c>
    </row>
    <row r="168" spans="2:2" x14ac:dyDescent="0.25">
      <c r="B168" s="8" t="s">
        <v>1301</v>
      </c>
    </row>
    <row r="169" spans="2:2" x14ac:dyDescent="0.25">
      <c r="B169" s="8" t="s">
        <v>1302</v>
      </c>
    </row>
    <row r="170" spans="2:2" x14ac:dyDescent="0.25">
      <c r="B170" s="8" t="s">
        <v>1303</v>
      </c>
    </row>
    <row r="171" spans="2:2" x14ac:dyDescent="0.25">
      <c r="B171" s="8" t="s">
        <v>1304</v>
      </c>
    </row>
    <row r="172" spans="2:2" x14ac:dyDescent="0.25">
      <c r="B172" s="8" t="s">
        <v>1305</v>
      </c>
    </row>
    <row r="173" spans="2:2" x14ac:dyDescent="0.25">
      <c r="B173" s="8" t="s">
        <v>1306</v>
      </c>
    </row>
    <row r="174" spans="2:2" x14ac:dyDescent="0.25">
      <c r="B174" s="8" t="s">
        <v>1307</v>
      </c>
    </row>
    <row r="175" spans="2:2" x14ac:dyDescent="0.25">
      <c r="B175" s="8" t="s">
        <v>1308</v>
      </c>
    </row>
    <row r="176" spans="2:2" x14ac:dyDescent="0.25">
      <c r="B176" s="8" t="s">
        <v>1309</v>
      </c>
    </row>
    <row r="177" spans="2:2" x14ac:dyDescent="0.25">
      <c r="B177" s="8" t="s">
        <v>1310</v>
      </c>
    </row>
    <row r="178" spans="2:2" x14ac:dyDescent="0.25">
      <c r="B178" s="8" t="s">
        <v>1311</v>
      </c>
    </row>
    <row r="179" spans="2:2" x14ac:dyDescent="0.25">
      <c r="B179" s="8" t="s">
        <v>1312</v>
      </c>
    </row>
    <row r="180" spans="2:2" x14ac:dyDescent="0.25">
      <c r="B180" s="8" t="s">
        <v>1313</v>
      </c>
    </row>
    <row r="181" spans="2:2" x14ac:dyDescent="0.25">
      <c r="B181" s="8" t="s">
        <v>1314</v>
      </c>
    </row>
    <row r="182" spans="2:2" x14ac:dyDescent="0.25">
      <c r="B182" s="8" t="s">
        <v>1315</v>
      </c>
    </row>
    <row r="183" spans="2:2" x14ac:dyDescent="0.25">
      <c r="B183" s="8" t="s">
        <v>1316</v>
      </c>
    </row>
    <row r="184" spans="2:2" x14ac:dyDescent="0.25">
      <c r="B184" s="8" t="s">
        <v>1317</v>
      </c>
    </row>
    <row r="185" spans="2:2" x14ac:dyDescent="0.25">
      <c r="B185" s="8" t="s">
        <v>1318</v>
      </c>
    </row>
    <row r="186" spans="2:2" x14ac:dyDescent="0.25">
      <c r="B186" s="8" t="s">
        <v>1319</v>
      </c>
    </row>
    <row r="187" spans="2:2" x14ac:dyDescent="0.25">
      <c r="B187" s="8" t="s">
        <v>1320</v>
      </c>
    </row>
  </sheetData>
  <sheetProtection password="CC44" sheet="1" objects="1" scenarios="1"/>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EL59"/>
  <sheetViews>
    <sheetView showGridLines="0" showZeros="0" zoomScaleNormal="100" zoomScaleSheetLayoutView="100" workbookViewId="0">
      <selection activeCell="A3" sqref="A3"/>
    </sheetView>
  </sheetViews>
  <sheetFormatPr defaultColWidth="8.88671875" defaultRowHeight="13.2" x14ac:dyDescent="0.25"/>
  <cols>
    <col min="1" max="7" width="2.109375" style="2" customWidth="1"/>
    <col min="8" max="8" width="10.44140625" style="2" customWidth="1"/>
    <col min="9" max="16" width="2.109375" style="2" customWidth="1"/>
    <col min="17" max="17" width="4.44140625" style="2" customWidth="1"/>
    <col min="18" max="48" width="2.109375" style="2" customWidth="1"/>
    <col min="49" max="50" width="2.33203125" style="2" customWidth="1"/>
    <col min="51" max="119" width="2.109375" style="2" customWidth="1"/>
    <col min="120" max="131" width="2.109375" style="2" hidden="1" customWidth="1"/>
    <col min="132" max="132" width="2.33203125" style="2" hidden="1" customWidth="1"/>
    <col min="133" max="133" width="2.109375" style="2" hidden="1" customWidth="1"/>
    <col min="134" max="146" width="2.109375" style="2" customWidth="1"/>
    <col min="147" max="156" width="8.88671875" style="2" customWidth="1"/>
    <col min="157" max="16384" width="8.88671875" style="2"/>
  </cols>
  <sheetData>
    <row r="1" spans="1:76" ht="15.6" x14ac:dyDescent="0.3">
      <c r="A1" s="216"/>
      <c r="B1" s="216"/>
      <c r="C1" s="216"/>
      <c r="D1" s="216"/>
      <c r="E1" s="216"/>
      <c r="F1" s="216"/>
      <c r="G1" s="216"/>
      <c r="H1" s="216"/>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2" t="s">
        <v>0</v>
      </c>
      <c r="AP1" s="432"/>
      <c r="AQ1" s="432"/>
      <c r="AR1" s="432"/>
      <c r="AS1" s="432"/>
      <c r="AT1" s="432"/>
      <c r="AU1" s="432"/>
      <c r="AV1" s="432"/>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row>
    <row r="2" spans="1:76" ht="15.6" x14ac:dyDescent="0.3">
      <c r="A2" s="433" t="s">
        <v>2</v>
      </c>
      <c r="B2" s="433"/>
      <c r="C2" s="433"/>
      <c r="D2" s="433"/>
      <c r="E2" s="433"/>
      <c r="F2" s="433"/>
      <c r="G2" s="433"/>
      <c r="H2" s="433"/>
      <c r="I2" s="425" t="s">
        <v>3</v>
      </c>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216"/>
      <c r="AP2" s="216"/>
      <c r="AQ2" s="441">
        <f>'Project Data'!AO2</f>
        <v>0</v>
      </c>
      <c r="AR2" s="441"/>
      <c r="AS2" s="441"/>
      <c r="AT2" s="441"/>
      <c r="AU2" s="441"/>
      <c r="AV2" s="441"/>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row>
    <row r="3" spans="1:76" s="11" customFormat="1" ht="15.6" x14ac:dyDescent="0.3">
      <c r="A3" s="147" t="str">
        <f>'Project Data'!A3:H3</f>
        <v>(Rev. 04/24)</v>
      </c>
      <c r="B3" s="147"/>
      <c r="C3" s="147"/>
      <c r="D3" s="147"/>
      <c r="E3" s="147"/>
      <c r="F3" s="147"/>
      <c r="G3" s="147"/>
      <c r="H3" s="33" t="s">
        <v>54</v>
      </c>
      <c r="I3" s="425" t="s">
        <v>6</v>
      </c>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row>
    <row r="4" spans="1:76" s="11" customFormat="1" ht="3.9" customHeight="1" thickBot="1" x14ac:dyDescent="0.35">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row>
    <row r="5" spans="1:76" s="11" customFormat="1" ht="3.9" customHeight="1" thickTop="1" x14ac:dyDescent="0.3">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row>
    <row r="6" spans="1:76" s="44" customFormat="1" ht="20.100000000000001" customHeight="1" x14ac:dyDescent="0.25">
      <c r="A6" s="36" t="s">
        <v>55</v>
      </c>
      <c r="B6" s="36"/>
      <c r="C6" s="36"/>
      <c r="D6" s="36"/>
      <c r="E6" s="36"/>
      <c r="F6" s="36"/>
      <c r="G6" s="36"/>
      <c r="H6" s="36"/>
      <c r="I6" s="36"/>
      <c r="J6" s="36"/>
      <c r="K6" s="36"/>
      <c r="L6" s="36"/>
      <c r="M6" s="36"/>
      <c r="N6" s="36"/>
      <c r="O6" s="36"/>
      <c r="P6" s="36"/>
      <c r="Q6" s="36"/>
      <c r="R6" s="447" t="s">
        <v>56</v>
      </c>
      <c r="S6" s="447"/>
      <c r="T6" s="447"/>
      <c r="U6" s="447"/>
      <c r="V6" s="447"/>
      <c r="W6" s="447"/>
      <c r="X6" s="447"/>
      <c r="Y6" s="447" t="s">
        <v>57</v>
      </c>
      <c r="Z6" s="447"/>
      <c r="AA6" s="447"/>
      <c r="AB6" s="447"/>
      <c r="AC6" s="447"/>
      <c r="AD6" s="447"/>
      <c r="AE6" s="447"/>
      <c r="AF6" s="447"/>
      <c r="AG6" s="447"/>
      <c r="AH6" s="447"/>
      <c r="AI6" s="447"/>
      <c r="AJ6" s="447"/>
      <c r="AK6" s="447"/>
      <c r="AL6" s="447"/>
      <c r="AM6" s="447"/>
      <c r="AN6" s="447"/>
      <c r="AO6" s="447"/>
      <c r="AP6" s="447"/>
      <c r="AQ6" s="447"/>
      <c r="AR6" s="447"/>
      <c r="AS6" s="36"/>
      <c r="AT6" s="36"/>
      <c r="AU6" s="36"/>
      <c r="AV6" s="36"/>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row>
    <row r="7" spans="1:76" s="44" customFormat="1" ht="11.1" customHeight="1" thickBot="1" x14ac:dyDescent="0.3">
      <c r="A7" s="105"/>
      <c r="B7" s="105"/>
      <c r="C7" s="334"/>
      <c r="D7" s="334"/>
      <c r="E7" s="334"/>
      <c r="F7" s="334"/>
      <c r="G7" s="334"/>
      <c r="H7" s="334"/>
      <c r="I7" s="334"/>
      <c r="J7" s="334"/>
      <c r="K7" s="334"/>
      <c r="L7" s="334"/>
      <c r="M7" s="334"/>
      <c r="N7" s="334"/>
      <c r="O7" s="334"/>
      <c r="P7" s="334"/>
      <c r="Q7" s="334"/>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215"/>
      <c r="AW7" s="215"/>
      <c r="AX7" s="215"/>
      <c r="AY7" s="215"/>
      <c r="AZ7" s="215"/>
      <c r="BA7" s="215"/>
      <c r="BB7" s="215"/>
      <c r="BC7" s="215"/>
      <c r="BD7" s="215"/>
      <c r="BE7" s="215"/>
      <c r="BF7" s="215"/>
      <c r="BG7" s="215"/>
      <c r="BH7" s="215" t="s">
        <v>17</v>
      </c>
      <c r="BI7" s="215"/>
      <c r="BJ7" s="215"/>
      <c r="BK7" s="215"/>
      <c r="BL7" s="215"/>
      <c r="BM7" s="215"/>
      <c r="BN7" s="215"/>
      <c r="BO7" s="215"/>
      <c r="BP7" s="215"/>
      <c r="BQ7" s="215"/>
      <c r="BR7" s="215"/>
      <c r="BS7" s="215"/>
      <c r="BT7" s="215"/>
      <c r="BU7" s="215"/>
      <c r="BV7" s="215"/>
      <c r="BW7" s="215"/>
      <c r="BX7" s="215"/>
    </row>
    <row r="8" spans="1:76" s="44" customFormat="1" ht="20.100000000000001" customHeight="1" thickBot="1" x14ac:dyDescent="0.3">
      <c r="A8" s="105" t="s">
        <v>58</v>
      </c>
      <c r="B8" s="105"/>
      <c r="C8" s="334"/>
      <c r="D8" s="105" t="s">
        <v>59</v>
      </c>
      <c r="E8" s="334"/>
      <c r="F8" s="334"/>
      <c r="G8" s="334"/>
      <c r="H8" s="334"/>
      <c r="I8" s="334"/>
      <c r="J8" s="334"/>
      <c r="K8" s="334"/>
      <c r="L8" s="334"/>
      <c r="M8" s="334"/>
      <c r="N8" s="334"/>
      <c r="O8" s="334"/>
      <c r="P8" s="334"/>
      <c r="Q8" s="334"/>
      <c r="R8" s="448">
        <f>Summary!AL33</f>
        <v>0</v>
      </c>
      <c r="S8" s="449"/>
      <c r="T8" s="449"/>
      <c r="U8" s="449"/>
      <c r="V8" s="449"/>
      <c r="W8" s="449"/>
      <c r="X8" s="450"/>
      <c r="Y8" s="451"/>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row>
    <row r="9" spans="1:76" s="44" customFormat="1" ht="11.1" customHeight="1" x14ac:dyDescent="0.25">
      <c r="A9" s="105"/>
      <c r="B9" s="105"/>
      <c r="C9" s="334"/>
      <c r="D9" s="334"/>
      <c r="E9" s="334"/>
      <c r="F9" s="334"/>
      <c r="G9" s="334"/>
      <c r="H9" s="334"/>
      <c r="I9" s="334"/>
      <c r="J9" s="334"/>
      <c r="K9" s="334"/>
      <c r="L9" s="334"/>
      <c r="M9" s="334"/>
      <c r="N9" s="334"/>
      <c r="O9" s="334"/>
      <c r="P9" s="334"/>
      <c r="Q9" s="334"/>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row>
    <row r="10" spans="1:76" s="44" customFormat="1" ht="20.100000000000001" customHeight="1" x14ac:dyDescent="0.25">
      <c r="A10" s="105" t="s">
        <v>60</v>
      </c>
      <c r="B10" s="105"/>
      <c r="C10" s="334"/>
      <c r="D10" s="105" t="s">
        <v>61</v>
      </c>
      <c r="E10" s="334"/>
      <c r="F10" s="334"/>
      <c r="G10" s="334"/>
      <c r="H10" s="334"/>
      <c r="I10" s="334"/>
      <c r="J10" s="334"/>
      <c r="K10" s="334"/>
      <c r="L10" s="334"/>
      <c r="M10" s="334"/>
      <c r="N10" s="334"/>
      <c r="O10" s="334"/>
      <c r="P10" s="334"/>
      <c r="Q10" s="334"/>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215"/>
      <c r="AW10" s="215"/>
      <c r="AX10" s="215"/>
      <c r="AY10" s="215"/>
      <c r="AZ10" s="215"/>
      <c r="BA10" s="215"/>
      <c r="BB10" s="215"/>
      <c r="BC10" s="215"/>
      <c r="BD10" s="215"/>
      <c r="BE10" s="215"/>
      <c r="BF10" s="215"/>
      <c r="BG10" s="215"/>
      <c r="BH10" s="215"/>
      <c r="BI10" s="215"/>
      <c r="BJ10" s="215"/>
      <c r="BK10" s="215"/>
      <c r="BL10" s="215"/>
      <c r="BM10" s="215"/>
      <c r="BN10" s="215"/>
      <c r="BO10" s="215"/>
      <c r="BP10" s="215" t="s">
        <v>17</v>
      </c>
      <c r="BQ10" s="215"/>
      <c r="BR10" s="215"/>
      <c r="BS10" s="215"/>
      <c r="BT10" s="215"/>
      <c r="BU10" s="215"/>
      <c r="BV10" s="215"/>
      <c r="BW10" s="215"/>
      <c r="BX10" s="215"/>
    </row>
    <row r="11" spans="1:76" s="44" customFormat="1" ht="20.100000000000001" customHeight="1" x14ac:dyDescent="0.25">
      <c r="A11" s="105"/>
      <c r="B11" s="105"/>
      <c r="C11" s="334"/>
      <c r="D11" s="330" t="s">
        <v>62</v>
      </c>
      <c r="E11" s="331"/>
      <c r="F11" s="331"/>
      <c r="G11" s="331"/>
      <c r="H11" s="331"/>
      <c r="I11" s="331"/>
      <c r="J11" s="331"/>
      <c r="K11" s="331"/>
      <c r="L11" s="331"/>
      <c r="M11" s="331"/>
      <c r="N11" s="331"/>
      <c r="O11" s="442" t="s">
        <v>63</v>
      </c>
      <c r="P11" s="443"/>
      <c r="Q11" s="444"/>
      <c r="R11" s="445"/>
      <c r="S11" s="428"/>
      <c r="T11" s="428"/>
      <c r="U11" s="428"/>
      <c r="V11" s="428"/>
      <c r="W11" s="428"/>
      <c r="X11" s="429"/>
      <c r="Y11" s="446"/>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2"/>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t="s">
        <v>17</v>
      </c>
    </row>
    <row r="12" spans="1:76" s="44" customFormat="1" ht="20.100000000000001" customHeight="1" x14ac:dyDescent="0.25">
      <c r="A12" s="105"/>
      <c r="B12" s="105"/>
      <c r="C12" s="334"/>
      <c r="D12" s="330" t="s">
        <v>64</v>
      </c>
      <c r="E12" s="331"/>
      <c r="F12" s="331"/>
      <c r="G12" s="331"/>
      <c r="H12" s="331"/>
      <c r="I12" s="331"/>
      <c r="J12" s="331"/>
      <c r="K12" s="331"/>
      <c r="L12" s="331"/>
      <c r="M12" s="331"/>
      <c r="N12" s="331"/>
      <c r="O12" s="442" t="s">
        <v>65</v>
      </c>
      <c r="P12" s="443"/>
      <c r="Q12" s="444"/>
      <c r="R12" s="445"/>
      <c r="S12" s="428"/>
      <c r="T12" s="428"/>
      <c r="U12" s="428"/>
      <c r="V12" s="428"/>
      <c r="W12" s="428"/>
      <c r="X12" s="429"/>
      <c r="Y12" s="446"/>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2"/>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row>
    <row r="13" spans="1:76" s="44" customFormat="1" ht="20.100000000000001" customHeight="1" x14ac:dyDescent="0.25">
      <c r="A13" s="105"/>
      <c r="B13" s="105"/>
      <c r="C13" s="334"/>
      <c r="D13" s="330" t="s">
        <v>66</v>
      </c>
      <c r="E13" s="331"/>
      <c r="F13" s="331"/>
      <c r="G13" s="331"/>
      <c r="H13" s="331"/>
      <c r="I13" s="331"/>
      <c r="J13" s="331"/>
      <c r="K13" s="331"/>
      <c r="L13" s="331"/>
      <c r="M13" s="331"/>
      <c r="N13" s="331"/>
      <c r="O13" s="442" t="s">
        <v>67</v>
      </c>
      <c r="P13" s="443"/>
      <c r="Q13" s="444"/>
      <c r="R13" s="445"/>
      <c r="S13" s="428"/>
      <c r="T13" s="428"/>
      <c r="U13" s="428"/>
      <c r="V13" s="428"/>
      <c r="W13" s="428"/>
      <c r="X13" s="429"/>
      <c r="Y13" s="446"/>
      <c r="Z13" s="421"/>
      <c r="AA13" s="421"/>
      <c r="AB13" s="421"/>
      <c r="AC13" s="421"/>
      <c r="AD13" s="421"/>
      <c r="AE13" s="421"/>
      <c r="AF13" s="421"/>
      <c r="AG13" s="421"/>
      <c r="AH13" s="421"/>
      <c r="AI13" s="421"/>
      <c r="AJ13" s="421"/>
      <c r="AK13" s="421"/>
      <c r="AL13" s="421"/>
      <c r="AM13" s="421"/>
      <c r="AN13" s="421"/>
      <c r="AO13" s="421"/>
      <c r="AP13" s="421"/>
      <c r="AQ13" s="421"/>
      <c r="AR13" s="421"/>
      <c r="AS13" s="421"/>
      <c r="AT13" s="421"/>
      <c r="AU13" s="421"/>
      <c r="AV13" s="422"/>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row>
    <row r="14" spans="1:76" s="44" customFormat="1" ht="20.100000000000001" customHeight="1" x14ac:dyDescent="0.25">
      <c r="A14" s="105"/>
      <c r="B14" s="105"/>
      <c r="C14" s="219"/>
      <c r="D14" s="330" t="s">
        <v>68</v>
      </c>
      <c r="E14" s="331"/>
      <c r="F14" s="331"/>
      <c r="G14" s="331"/>
      <c r="H14" s="331"/>
      <c r="I14" s="331"/>
      <c r="J14" s="331"/>
      <c r="K14" s="331"/>
      <c r="L14" s="331"/>
      <c r="M14" s="331"/>
      <c r="N14" s="331"/>
      <c r="O14" s="442" t="s">
        <v>69</v>
      </c>
      <c r="P14" s="443"/>
      <c r="Q14" s="444"/>
      <c r="R14" s="445"/>
      <c r="S14" s="428"/>
      <c r="T14" s="428"/>
      <c r="U14" s="428"/>
      <c r="V14" s="428"/>
      <c r="W14" s="428"/>
      <c r="X14" s="429"/>
      <c r="Y14" s="446"/>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2"/>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row>
    <row r="15" spans="1:76" s="44" customFormat="1" ht="20.100000000000001" customHeight="1" x14ac:dyDescent="0.25">
      <c r="A15" s="105"/>
      <c r="B15" s="105"/>
      <c r="C15" s="334"/>
      <c r="D15" s="330" t="s">
        <v>70</v>
      </c>
      <c r="E15" s="331"/>
      <c r="F15" s="331"/>
      <c r="G15" s="331"/>
      <c r="H15" s="331"/>
      <c r="I15" s="331"/>
      <c r="J15" s="331"/>
      <c r="K15" s="331"/>
      <c r="L15" s="331"/>
      <c r="M15" s="331"/>
      <c r="N15" s="331"/>
      <c r="O15" s="442" t="s">
        <v>71</v>
      </c>
      <c r="P15" s="443"/>
      <c r="Q15" s="444"/>
      <c r="R15" s="445"/>
      <c r="S15" s="428"/>
      <c r="T15" s="428"/>
      <c r="U15" s="428"/>
      <c r="V15" s="428"/>
      <c r="W15" s="428"/>
      <c r="X15" s="429"/>
      <c r="Y15" s="446"/>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c r="AV15" s="422"/>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row>
    <row r="16" spans="1:76" s="44" customFormat="1" ht="20.100000000000001" customHeight="1" x14ac:dyDescent="0.25">
      <c r="A16" s="105"/>
      <c r="B16" s="105"/>
      <c r="C16" s="334"/>
      <c r="D16" s="330" t="s">
        <v>72</v>
      </c>
      <c r="E16" s="331"/>
      <c r="F16" s="331"/>
      <c r="G16" s="331"/>
      <c r="H16" s="331"/>
      <c r="I16" s="331"/>
      <c r="J16" s="331"/>
      <c r="K16" s="331"/>
      <c r="L16" s="331"/>
      <c r="M16" s="331"/>
      <c r="N16" s="331"/>
      <c r="O16" s="442" t="s">
        <v>73</v>
      </c>
      <c r="P16" s="443"/>
      <c r="Q16" s="444"/>
      <c r="R16" s="445"/>
      <c r="S16" s="428"/>
      <c r="T16" s="428"/>
      <c r="U16" s="428"/>
      <c r="V16" s="428"/>
      <c r="W16" s="428"/>
      <c r="X16" s="429"/>
      <c r="Y16" s="446"/>
      <c r="Z16" s="421"/>
      <c r="AA16" s="421"/>
      <c r="AB16" s="421"/>
      <c r="AC16" s="421"/>
      <c r="AD16" s="421"/>
      <c r="AE16" s="421"/>
      <c r="AF16" s="421"/>
      <c r="AG16" s="421"/>
      <c r="AH16" s="421"/>
      <c r="AI16" s="421"/>
      <c r="AJ16" s="421"/>
      <c r="AK16" s="421"/>
      <c r="AL16" s="421"/>
      <c r="AM16" s="421"/>
      <c r="AN16" s="421"/>
      <c r="AO16" s="421"/>
      <c r="AP16" s="421"/>
      <c r="AQ16" s="421"/>
      <c r="AR16" s="421"/>
      <c r="AS16" s="421"/>
      <c r="AT16" s="421"/>
      <c r="AU16" s="421"/>
      <c r="AV16" s="422"/>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row>
    <row r="17" spans="1:126" s="44" customFormat="1" ht="20.100000000000001" customHeight="1" x14ac:dyDescent="0.25">
      <c r="A17" s="105"/>
      <c r="B17" s="105"/>
      <c r="C17" s="334"/>
      <c r="D17" s="330" t="s">
        <v>74</v>
      </c>
      <c r="E17" s="331"/>
      <c r="F17" s="331"/>
      <c r="G17" s="331"/>
      <c r="H17" s="331"/>
      <c r="I17" s="331"/>
      <c r="J17" s="331"/>
      <c r="K17" s="331"/>
      <c r="L17" s="331"/>
      <c r="M17" s="331"/>
      <c r="N17" s="331"/>
      <c r="O17" s="442" t="s">
        <v>75</v>
      </c>
      <c r="P17" s="443"/>
      <c r="Q17" s="444"/>
      <c r="R17" s="445"/>
      <c r="S17" s="428"/>
      <c r="T17" s="428"/>
      <c r="U17" s="428"/>
      <c r="V17" s="428"/>
      <c r="W17" s="428"/>
      <c r="X17" s="429"/>
      <c r="Y17" s="446"/>
      <c r="Z17" s="421"/>
      <c r="AA17" s="421"/>
      <c r="AB17" s="421"/>
      <c r="AC17" s="421"/>
      <c r="AD17" s="421"/>
      <c r="AE17" s="421"/>
      <c r="AF17" s="421"/>
      <c r="AG17" s="421"/>
      <c r="AH17" s="421"/>
      <c r="AI17" s="421"/>
      <c r="AJ17" s="421"/>
      <c r="AK17" s="421"/>
      <c r="AL17" s="421"/>
      <c r="AM17" s="421"/>
      <c r="AN17" s="421"/>
      <c r="AO17" s="421"/>
      <c r="AP17" s="421"/>
      <c r="AQ17" s="421"/>
      <c r="AR17" s="421"/>
      <c r="AS17" s="421"/>
      <c r="AT17" s="421"/>
      <c r="AU17" s="421"/>
      <c r="AV17" s="422"/>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row>
    <row r="18" spans="1:126" s="44" customFormat="1" ht="20.100000000000001" customHeight="1" x14ac:dyDescent="0.25">
      <c r="A18" s="105"/>
      <c r="B18" s="105"/>
      <c r="C18" s="334"/>
      <c r="D18" s="330" t="s">
        <v>76</v>
      </c>
      <c r="E18" s="331"/>
      <c r="F18" s="331"/>
      <c r="G18" s="331"/>
      <c r="H18" s="331"/>
      <c r="I18" s="331"/>
      <c r="J18" s="331"/>
      <c r="K18" s="331"/>
      <c r="L18" s="331"/>
      <c r="M18" s="331"/>
      <c r="N18" s="331"/>
      <c r="O18" s="442" t="s">
        <v>77</v>
      </c>
      <c r="P18" s="443"/>
      <c r="Q18" s="444"/>
      <c r="R18" s="445"/>
      <c r="S18" s="428"/>
      <c r="T18" s="428"/>
      <c r="U18" s="428"/>
      <c r="V18" s="428"/>
      <c r="W18" s="428"/>
      <c r="X18" s="429"/>
      <c r="Y18" s="446"/>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2"/>
      <c r="AW18" s="215"/>
      <c r="AX18" s="215"/>
      <c r="AY18" s="215"/>
      <c r="AZ18" s="215"/>
      <c r="BA18" s="215"/>
      <c r="BB18" s="215"/>
      <c r="BC18" s="215"/>
      <c r="BD18" s="215"/>
      <c r="BE18" s="215"/>
      <c r="BF18" s="215"/>
      <c r="BG18" s="215"/>
      <c r="BH18" s="215"/>
      <c r="BI18" s="215"/>
      <c r="BJ18" s="215"/>
      <c r="BK18" s="215"/>
      <c r="BL18" s="215" t="s">
        <v>17</v>
      </c>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row>
    <row r="19" spans="1:126" s="44" customFormat="1" ht="20.100000000000001" customHeight="1" x14ac:dyDescent="0.25">
      <c r="A19" s="105"/>
      <c r="B19" s="105"/>
      <c r="C19" s="334"/>
      <c r="D19" s="330" t="s">
        <v>78</v>
      </c>
      <c r="E19" s="331"/>
      <c r="F19" s="331"/>
      <c r="G19" s="331"/>
      <c r="H19" s="331"/>
      <c r="I19" s="331"/>
      <c r="J19" s="331"/>
      <c r="K19" s="331"/>
      <c r="L19" s="331"/>
      <c r="M19" s="331"/>
      <c r="N19" s="331"/>
      <c r="O19" s="442" t="s">
        <v>79</v>
      </c>
      <c r="P19" s="443"/>
      <c r="Q19" s="444"/>
      <c r="R19" s="445"/>
      <c r="S19" s="428"/>
      <c r="T19" s="428"/>
      <c r="U19" s="428"/>
      <c r="V19" s="428"/>
      <c r="W19" s="428"/>
      <c r="X19" s="429"/>
      <c r="Y19" s="446"/>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2"/>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row>
    <row r="20" spans="1:126" s="44" customFormat="1" ht="20.100000000000001" customHeight="1" x14ac:dyDescent="0.25">
      <c r="A20" s="105"/>
      <c r="B20" s="105"/>
      <c r="C20" s="334"/>
      <c r="D20" s="330" t="s">
        <v>80</v>
      </c>
      <c r="E20" s="331"/>
      <c r="F20" s="331"/>
      <c r="G20" s="331"/>
      <c r="H20" s="331"/>
      <c r="I20" s="331"/>
      <c r="J20" s="331"/>
      <c r="K20" s="331"/>
      <c r="L20" s="331"/>
      <c r="M20" s="331"/>
      <c r="N20" s="331"/>
      <c r="O20" s="442" t="s">
        <v>81</v>
      </c>
      <c r="P20" s="443"/>
      <c r="Q20" s="444"/>
      <c r="R20" s="445"/>
      <c r="S20" s="428"/>
      <c r="T20" s="428"/>
      <c r="U20" s="428"/>
      <c r="V20" s="428"/>
      <c r="W20" s="428"/>
      <c r="X20" s="429"/>
      <c r="Y20" s="446"/>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2"/>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34" t="s">
        <v>4</v>
      </c>
    </row>
    <row r="21" spans="1:126" s="44" customFormat="1" ht="20.100000000000001" customHeight="1" x14ac:dyDescent="0.25">
      <c r="A21" s="105"/>
      <c r="B21" s="105"/>
      <c r="C21" s="334"/>
      <c r="D21" s="330" t="s">
        <v>82</v>
      </c>
      <c r="E21" s="331"/>
      <c r="F21" s="331"/>
      <c r="G21" s="331"/>
      <c r="H21" s="331"/>
      <c r="I21" s="331"/>
      <c r="J21" s="331"/>
      <c r="K21" s="331"/>
      <c r="L21" s="331"/>
      <c r="M21" s="331"/>
      <c r="N21" s="331"/>
      <c r="O21" s="442" t="s">
        <v>17</v>
      </c>
      <c r="P21" s="443"/>
      <c r="Q21" s="444"/>
      <c r="R21" s="445"/>
      <c r="S21" s="428"/>
      <c r="T21" s="428"/>
      <c r="U21" s="428"/>
      <c r="V21" s="428"/>
      <c r="W21" s="428"/>
      <c r="X21" s="429"/>
      <c r="Y21" s="446"/>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2"/>
      <c r="AW21" s="215"/>
      <c r="AX21" s="215"/>
      <c r="AY21" s="215"/>
      <c r="AZ21" s="215"/>
      <c r="BA21" s="215"/>
      <c r="BB21" s="215"/>
      <c r="BC21" s="215"/>
      <c r="BD21" s="215"/>
      <c r="BE21" s="215" t="s">
        <v>17</v>
      </c>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34" t="s">
        <v>7</v>
      </c>
    </row>
    <row r="22" spans="1:126" s="44" customFormat="1" ht="20.100000000000001" customHeight="1" thickBot="1" x14ac:dyDescent="0.3">
      <c r="A22" s="105"/>
      <c r="B22" s="105"/>
      <c r="C22" s="334"/>
      <c r="D22" s="330" t="s">
        <v>83</v>
      </c>
      <c r="E22" s="331"/>
      <c r="F22" s="331"/>
      <c r="G22" s="331"/>
      <c r="H22" s="331"/>
      <c r="I22" s="331"/>
      <c r="J22" s="331"/>
      <c r="K22" s="331"/>
      <c r="L22" s="331"/>
      <c r="M22" s="331"/>
      <c r="N22" s="331"/>
      <c r="O22" s="442" t="s">
        <v>17</v>
      </c>
      <c r="P22" s="443"/>
      <c r="Q22" s="444"/>
      <c r="R22" s="445"/>
      <c r="S22" s="428"/>
      <c r="T22" s="428"/>
      <c r="U22" s="428"/>
      <c r="V22" s="428"/>
      <c r="W22" s="428"/>
      <c r="X22" s="429"/>
      <c r="Y22" s="446"/>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2"/>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34" t="s">
        <v>8</v>
      </c>
    </row>
    <row r="23" spans="1:126" s="44" customFormat="1" ht="20.100000000000001" customHeight="1" thickBot="1" x14ac:dyDescent="0.3">
      <c r="A23" s="105"/>
      <c r="B23" s="105"/>
      <c r="C23" s="252"/>
      <c r="D23" s="328" t="s">
        <v>84</v>
      </c>
      <c r="E23" s="329"/>
      <c r="F23" s="329"/>
      <c r="G23" s="329"/>
      <c r="H23" s="329"/>
      <c r="I23" s="329"/>
      <c r="J23" s="329"/>
      <c r="K23" s="329"/>
      <c r="L23" s="329"/>
      <c r="M23" s="329"/>
      <c r="N23" s="329"/>
      <c r="O23" s="329"/>
      <c r="P23" s="329"/>
      <c r="Q23" s="329"/>
      <c r="R23" s="455">
        <f>SUM(R11:X22)</f>
        <v>0</v>
      </c>
      <c r="S23" s="449"/>
      <c r="T23" s="449"/>
      <c r="U23" s="449"/>
      <c r="V23" s="449"/>
      <c r="W23" s="449"/>
      <c r="X23" s="450"/>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5"/>
      <c r="CN23" s="215"/>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row>
    <row r="24" spans="1:126" s="44" customFormat="1" ht="11.1" customHeight="1" x14ac:dyDescent="0.25">
      <c r="A24" s="105"/>
      <c r="B24" s="105"/>
      <c r="C24" s="252"/>
      <c r="D24" s="219"/>
      <c r="E24" s="219"/>
      <c r="F24" s="219"/>
      <c r="G24" s="219"/>
      <c r="H24" s="219"/>
      <c r="I24" s="219"/>
      <c r="J24" s="219"/>
      <c r="K24" s="219"/>
      <c r="L24" s="219"/>
      <c r="M24" s="219"/>
      <c r="N24" s="219"/>
      <c r="O24" s="219"/>
      <c r="P24" s="219"/>
      <c r="Q24" s="219"/>
      <c r="R24" s="217"/>
      <c r="S24" s="50"/>
      <c r="T24" s="50"/>
      <c r="U24" s="50"/>
      <c r="V24" s="50"/>
      <c r="W24" s="50"/>
      <c r="X24" s="50"/>
      <c r="Y24" s="257"/>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row>
    <row r="25" spans="1:126" s="44" customFormat="1" ht="20.100000000000001" hidden="1" customHeight="1" x14ac:dyDescent="0.25">
      <c r="A25" s="105"/>
      <c r="B25" s="105"/>
      <c r="C25" s="334"/>
      <c r="D25" s="334"/>
      <c r="E25" s="334"/>
      <c r="F25" s="334"/>
      <c r="G25" s="334"/>
      <c r="H25" s="334"/>
      <c r="I25" s="334"/>
      <c r="J25" s="334"/>
      <c r="K25" s="334"/>
      <c r="L25" s="334"/>
      <c r="M25" s="334"/>
      <c r="N25" s="334"/>
      <c r="O25" s="334"/>
      <c r="P25" s="334"/>
      <c r="Q25" s="334"/>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row>
    <row r="26" spans="1:126" s="44" customFormat="1" ht="20.100000000000001" customHeight="1" x14ac:dyDescent="0.25">
      <c r="A26" s="110" t="s">
        <v>85</v>
      </c>
      <c r="B26" s="105"/>
      <c r="C26" s="334"/>
      <c r="D26" s="334"/>
      <c r="E26" s="334"/>
      <c r="F26" s="334"/>
      <c r="G26" s="334"/>
      <c r="H26" s="334"/>
      <c r="I26" s="334"/>
      <c r="J26" s="334"/>
      <c r="K26" s="334"/>
      <c r="L26" s="334"/>
      <c r="M26" s="334"/>
      <c r="N26" s="334"/>
      <c r="O26" s="334"/>
      <c r="P26" s="334"/>
      <c r="Q26" s="334"/>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row>
    <row r="27" spans="1:126" s="44" customFormat="1" ht="11.1" customHeight="1" x14ac:dyDescent="0.25">
      <c r="A27" s="110"/>
      <c r="B27" s="105"/>
      <c r="C27" s="334"/>
      <c r="D27" s="334"/>
      <c r="E27" s="334"/>
      <c r="F27" s="334"/>
      <c r="G27" s="334"/>
      <c r="H27" s="334"/>
      <c r="I27" s="334"/>
      <c r="J27" s="334"/>
      <c r="K27" s="334"/>
      <c r="L27" s="334"/>
      <c r="M27" s="334"/>
      <c r="N27" s="334"/>
      <c r="O27" s="334"/>
      <c r="P27" s="334"/>
      <c r="Q27" s="334"/>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row>
    <row r="28" spans="1:126" s="44" customFormat="1" ht="20.100000000000001" customHeight="1" x14ac:dyDescent="0.25">
      <c r="A28" s="105" t="s">
        <v>86</v>
      </c>
      <c r="B28" s="105"/>
      <c r="C28" s="36"/>
      <c r="D28" s="105" t="s">
        <v>87</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row>
    <row r="29" spans="1:126" s="44" customFormat="1" ht="20.100000000000001" customHeight="1" x14ac:dyDescent="0.25">
      <c r="A29" s="105"/>
      <c r="B29" s="105"/>
      <c r="C29" s="334"/>
      <c r="D29" s="334"/>
      <c r="E29" s="334"/>
      <c r="F29" s="334"/>
      <c r="G29" s="334"/>
      <c r="H29" s="334"/>
      <c r="I29" s="334"/>
      <c r="J29" s="334"/>
      <c r="K29" s="445"/>
      <c r="L29" s="428"/>
      <c r="M29" s="428"/>
      <c r="N29" s="428"/>
      <c r="O29" s="428"/>
      <c r="P29" s="428"/>
      <c r="Q29" s="429"/>
      <c r="R29" s="467"/>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9"/>
      <c r="AQ29" s="469"/>
      <c r="AR29" s="469"/>
      <c r="AS29" s="469"/>
      <c r="AT29" s="469"/>
      <c r="AU29" s="469"/>
      <c r="AV29" s="470"/>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5"/>
      <c r="CJ29" s="215"/>
      <c r="CK29" s="215"/>
      <c r="CL29" s="215"/>
      <c r="CM29" s="215"/>
      <c r="CN29" s="215"/>
      <c r="CO29" s="215"/>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row>
    <row r="30" spans="1:126" s="44" customFormat="1" ht="20.100000000000001" customHeight="1" thickBot="1" x14ac:dyDescent="0.3">
      <c r="A30" s="105"/>
      <c r="B30" s="105"/>
      <c r="C30" s="334"/>
      <c r="D30" s="334"/>
      <c r="E30" s="334"/>
      <c r="F30" s="334"/>
      <c r="G30" s="334"/>
      <c r="H30" s="334"/>
      <c r="I30" s="334"/>
      <c r="J30" s="334"/>
      <c r="K30" s="445"/>
      <c r="L30" s="428"/>
      <c r="M30" s="428"/>
      <c r="N30" s="428"/>
      <c r="O30" s="428"/>
      <c r="P30" s="428"/>
      <c r="Q30" s="429"/>
      <c r="R30" s="467"/>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8"/>
      <c r="AP30" s="469"/>
      <c r="AQ30" s="469"/>
      <c r="AR30" s="469"/>
      <c r="AS30" s="469"/>
      <c r="AT30" s="469"/>
      <c r="AU30" s="469"/>
      <c r="AV30" s="470"/>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row>
    <row r="31" spans="1:126" s="44" customFormat="1" ht="20.100000000000001" customHeight="1" thickBot="1" x14ac:dyDescent="0.3">
      <c r="A31" s="215"/>
      <c r="B31" s="105"/>
      <c r="C31" s="252"/>
      <c r="D31" s="328" t="s">
        <v>84</v>
      </c>
      <c r="E31" s="329"/>
      <c r="F31" s="329"/>
      <c r="G31" s="329"/>
      <c r="H31" s="329"/>
      <c r="I31" s="329"/>
      <c r="J31" s="329"/>
      <c r="K31" s="455">
        <f>SUM(K29:Q30)</f>
        <v>0</v>
      </c>
      <c r="L31" s="449"/>
      <c r="M31" s="449"/>
      <c r="N31" s="449"/>
      <c r="O31" s="449"/>
      <c r="P31" s="449"/>
      <c r="Q31" s="450"/>
      <c r="R31" s="456"/>
      <c r="S31" s="457"/>
      <c r="T31" s="457"/>
      <c r="U31" s="457"/>
      <c r="V31" s="457"/>
      <c r="W31" s="457"/>
      <c r="X31" s="457"/>
      <c r="Y31" s="457"/>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5"/>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5"/>
      <c r="DL31" s="215"/>
      <c r="DM31" s="215"/>
      <c r="DN31" s="215"/>
      <c r="DO31" s="215"/>
      <c r="DP31" s="215"/>
      <c r="DQ31" s="215"/>
      <c r="DR31" s="215"/>
      <c r="DS31" s="215"/>
      <c r="DT31" s="215"/>
      <c r="DU31" s="215"/>
      <c r="DV31" s="215"/>
    </row>
    <row r="32" spans="1:126" s="44" customFormat="1" ht="20.100000000000001" customHeight="1" x14ac:dyDescent="0.25">
      <c r="A32" s="105"/>
      <c r="B32" s="105"/>
      <c r="C32" s="334"/>
      <c r="D32" s="258"/>
      <c r="E32" s="258"/>
      <c r="F32" s="258"/>
      <c r="G32" s="258"/>
      <c r="H32" s="258"/>
      <c r="I32" s="258"/>
      <c r="J32" s="258"/>
      <c r="K32" s="258"/>
      <c r="L32" s="258"/>
      <c r="M32" s="258"/>
      <c r="N32" s="258"/>
      <c r="O32" s="258"/>
      <c r="P32" s="218"/>
      <c r="Q32" s="218"/>
      <c r="R32" s="259"/>
      <c r="S32" s="50"/>
      <c r="T32" s="50"/>
      <c r="U32" s="50"/>
      <c r="V32" s="50"/>
      <c r="W32" s="50"/>
      <c r="X32" s="50"/>
      <c r="Y32" s="257"/>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5"/>
      <c r="CL32" s="215"/>
      <c r="CM32" s="215"/>
      <c r="CN32" s="215"/>
      <c r="CO32" s="215"/>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5"/>
      <c r="DL32" s="215"/>
      <c r="DM32" s="215"/>
      <c r="DN32" s="215"/>
      <c r="DO32" s="215"/>
      <c r="DP32" s="215"/>
      <c r="DQ32" s="215"/>
      <c r="DR32" s="215"/>
      <c r="DS32" s="215"/>
      <c r="DT32" s="215"/>
      <c r="DU32" s="215"/>
      <c r="DV32" s="215"/>
    </row>
    <row r="33" spans="1:142" s="44" customFormat="1" ht="32.25" customHeight="1" thickBot="1" x14ac:dyDescent="0.3">
      <c r="A33" s="105" t="s">
        <v>88</v>
      </c>
      <c r="B33" s="105"/>
      <c r="C33" s="334"/>
      <c r="D33" s="462" t="s">
        <v>89</v>
      </c>
      <c r="E33" s="463"/>
      <c r="F33" s="463"/>
      <c r="G33" s="463"/>
      <c r="H33" s="463"/>
      <c r="I33" s="463"/>
      <c r="J33" s="463"/>
      <c r="K33" s="463"/>
      <c r="L33" s="463"/>
      <c r="M33" s="463"/>
      <c r="N33" s="463"/>
      <c r="O33" s="463"/>
      <c r="P33" s="463"/>
      <c r="Q33" s="463"/>
      <c r="R33" s="464"/>
      <c r="S33" s="464"/>
      <c r="T33" s="464"/>
      <c r="U33" s="464"/>
      <c r="V33" s="464"/>
      <c r="W33" s="464"/>
      <c r="X33" s="464"/>
      <c r="Y33" s="34"/>
      <c r="Z33" s="474" t="s">
        <v>90</v>
      </c>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row>
    <row r="34" spans="1:142" s="44" customFormat="1" ht="20.100000000000001" customHeight="1" thickBot="1" x14ac:dyDescent="0.3">
      <c r="A34" s="215"/>
      <c r="B34" s="105"/>
      <c r="C34" s="252"/>
      <c r="D34" s="328" t="s">
        <v>84</v>
      </c>
      <c r="E34" s="329"/>
      <c r="F34" s="329"/>
      <c r="G34" s="329"/>
      <c r="H34" s="329"/>
      <c r="I34" s="329"/>
      <c r="J34" s="329"/>
      <c r="K34" s="455" t="e">
        <f>IF(AD35="Included",SUM(R8-(R23+K31)),IF(AD35="Excluded",SUM(R8-(R23+K31))-Summary!AL31,IF(AD35="TBD","TBD",IF(AD35="","Specify Pool"))))</f>
        <v>#N/A</v>
      </c>
      <c r="L34" s="458"/>
      <c r="M34" s="458"/>
      <c r="N34" s="458"/>
      <c r="O34" s="458"/>
      <c r="P34" s="458"/>
      <c r="Q34" s="459"/>
      <c r="R34" s="336" t="s">
        <v>91</v>
      </c>
      <c r="S34" s="218"/>
      <c r="T34" s="218"/>
      <c r="U34" s="218"/>
      <c r="V34" s="218"/>
      <c r="W34" s="218"/>
      <c r="X34" s="218"/>
      <c r="Y34" s="218"/>
      <c r="Z34" s="475"/>
      <c r="AA34" s="476"/>
      <c r="AB34" s="476"/>
      <c r="AC34" s="476"/>
      <c r="AD34" s="476"/>
      <c r="AE34" s="476"/>
      <c r="AF34" s="476"/>
      <c r="AG34" s="476"/>
      <c r="AH34" s="476"/>
      <c r="AI34" s="476"/>
      <c r="AJ34" s="476"/>
      <c r="AK34" s="477"/>
      <c r="AL34" s="218"/>
      <c r="AM34" s="218"/>
      <c r="AN34" s="218"/>
      <c r="AO34" s="218"/>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t="s">
        <v>92</v>
      </c>
      <c r="DW34" s="215"/>
      <c r="DX34" s="215"/>
      <c r="DY34" s="215"/>
      <c r="DZ34" s="215"/>
      <c r="EA34" s="215"/>
      <c r="EB34" s="215"/>
      <c r="EC34" s="215"/>
      <c r="ED34" s="215"/>
      <c r="EE34" s="215"/>
      <c r="EF34" s="215"/>
      <c r="EG34" s="215"/>
      <c r="EH34" s="215"/>
      <c r="EI34" s="215"/>
      <c r="EJ34" s="215"/>
      <c r="EK34" s="215"/>
      <c r="EL34" s="215"/>
    </row>
    <row r="35" spans="1:142" s="44" customFormat="1" ht="20.100000000000001" customHeight="1" x14ac:dyDescent="0.25">
      <c r="A35" s="105"/>
      <c r="B35" s="105"/>
      <c r="C35" s="252"/>
      <c r="D35" s="219" t="e">
        <f>IF(AD35="Excluded","Amount From FF&amp;E Pool:","")</f>
        <v>#N/A</v>
      </c>
      <c r="E35" s="219"/>
      <c r="F35" s="219"/>
      <c r="G35" s="219"/>
      <c r="H35" s="215"/>
      <c r="I35" s="215"/>
      <c r="J35" s="219"/>
      <c r="K35" s="465" t="e">
        <f>IF(AD35="Excluded",Budget!E64,"")</f>
        <v>#N/A</v>
      </c>
      <c r="L35" s="466"/>
      <c r="M35" s="466"/>
      <c r="N35" s="466"/>
      <c r="O35" s="466"/>
      <c r="P35" s="466"/>
      <c r="Q35" s="466"/>
      <c r="R35" s="460" t="str">
        <f>IF(Z34="Chapter 1",Summary!AL31,IF(Z34="Chapter 806",Summary!AL31,""))</f>
        <v/>
      </c>
      <c r="S35" s="461"/>
      <c r="T35" s="461"/>
      <c r="U35" s="461"/>
      <c r="V35" s="461"/>
      <c r="W35" s="461"/>
      <c r="X35" s="461"/>
      <c r="Y35" s="337"/>
      <c r="Z35" s="220" t="s">
        <v>93</v>
      </c>
      <c r="AA35" s="337"/>
      <c r="AB35" s="337"/>
      <c r="AC35" s="337"/>
      <c r="AD35" s="220" t="e">
        <f>VLOOKUP(Z34,VLOOKUPS!A2:B36,2)</f>
        <v>#N/A</v>
      </c>
      <c r="AE35" s="337"/>
      <c r="AF35" s="337"/>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c r="DP35" s="215"/>
      <c r="DQ35" s="215"/>
      <c r="DR35" s="215"/>
      <c r="DS35" s="215"/>
      <c r="DT35" s="215"/>
      <c r="DU35" s="215"/>
      <c r="DV35" s="215" t="s">
        <v>94</v>
      </c>
      <c r="DW35" s="215"/>
      <c r="DX35" s="215"/>
      <c r="DY35" s="215"/>
      <c r="DZ35" s="215"/>
      <c r="EA35" s="215"/>
      <c r="EB35" s="215"/>
      <c r="EC35" s="215"/>
      <c r="ED35" s="215"/>
      <c r="EE35" s="215"/>
      <c r="EF35" s="215"/>
      <c r="EG35" s="215"/>
      <c r="EH35" s="215"/>
      <c r="EI35" s="215"/>
      <c r="EJ35" s="215"/>
      <c r="EK35" s="215"/>
      <c r="EL35" s="215"/>
    </row>
    <row r="36" spans="1:142" s="44" customFormat="1" ht="11.1" customHeight="1" x14ac:dyDescent="0.25">
      <c r="A36" s="105"/>
      <c r="B36" s="105"/>
      <c r="C36" s="252"/>
      <c r="D36" s="215"/>
      <c r="E36" s="219"/>
      <c r="F36" s="219"/>
      <c r="G36" s="219"/>
      <c r="H36" s="215"/>
      <c r="I36" s="215"/>
      <c r="J36" s="219"/>
      <c r="K36" s="219"/>
      <c r="L36" s="219"/>
      <c r="M36" s="219"/>
      <c r="N36" s="219"/>
      <c r="O36" s="219"/>
      <c r="P36" s="219"/>
      <c r="Q36" s="219"/>
      <c r="R36" s="339"/>
      <c r="S36" s="221"/>
      <c r="T36" s="221"/>
      <c r="U36" s="221"/>
      <c r="V36" s="221"/>
      <c r="W36" s="221"/>
      <c r="X36" s="221"/>
      <c r="Y36" s="337"/>
      <c r="Z36" s="337"/>
      <c r="AA36" s="337"/>
      <c r="AB36" s="337"/>
      <c r="AC36" s="337"/>
      <c r="AD36" s="337"/>
      <c r="AE36" s="337"/>
      <c r="AF36" s="337"/>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t="s">
        <v>95</v>
      </c>
      <c r="DW36" s="215"/>
      <c r="DX36" s="215"/>
      <c r="DY36" s="215"/>
      <c r="DZ36" s="215"/>
      <c r="EA36" s="215"/>
      <c r="EB36" s="215"/>
      <c r="EC36" s="215"/>
      <c r="ED36" s="215"/>
      <c r="EE36" s="215"/>
      <c r="EF36" s="215"/>
      <c r="EG36" s="215"/>
      <c r="EH36" s="215"/>
      <c r="EI36" s="215"/>
      <c r="EJ36" s="215"/>
      <c r="EK36" s="215"/>
      <c r="EL36" s="215"/>
    </row>
    <row r="37" spans="1:142" s="44" customFormat="1" ht="20.100000000000001" customHeight="1" x14ac:dyDescent="0.25">
      <c r="A37" s="105" t="s">
        <v>96</v>
      </c>
      <c r="B37" s="105"/>
      <c r="C37" s="36"/>
      <c r="D37" s="105" t="s">
        <v>97</v>
      </c>
      <c r="E37" s="36"/>
      <c r="F37" s="36"/>
      <c r="G37" s="36"/>
      <c r="H37" s="36"/>
      <c r="I37" s="36"/>
      <c r="J37" s="36"/>
      <c r="K37" s="36"/>
      <c r="L37" s="36"/>
      <c r="M37" s="36"/>
      <c r="N37" s="36"/>
      <c r="O37" s="36"/>
      <c r="P37" s="36"/>
      <c r="Q37" s="36"/>
      <c r="R37" s="36"/>
      <c r="S37" s="36"/>
      <c r="T37" s="36"/>
      <c r="U37" s="36"/>
      <c r="V37" s="36"/>
      <c r="W37" s="36"/>
      <c r="X37" s="36"/>
      <c r="Y37" s="257"/>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t="s">
        <v>98</v>
      </c>
      <c r="DW37" s="215"/>
      <c r="DX37" s="215"/>
      <c r="DY37" s="215"/>
      <c r="DZ37" s="215"/>
      <c r="EA37" s="215"/>
      <c r="EB37" s="215"/>
      <c r="EC37" s="215"/>
      <c r="ED37" s="215"/>
      <c r="EE37" s="215"/>
      <c r="EF37" s="215"/>
      <c r="EG37" s="215"/>
      <c r="EH37" s="215"/>
      <c r="EI37" s="215"/>
      <c r="EJ37" s="215"/>
      <c r="EK37" s="215"/>
      <c r="EL37" s="215"/>
    </row>
    <row r="38" spans="1:142" s="44" customFormat="1" ht="20.100000000000001" customHeight="1" x14ac:dyDescent="0.25">
      <c r="A38" s="215"/>
      <c r="B38" s="105"/>
      <c r="C38" s="334"/>
      <c r="D38" s="258" t="s">
        <v>99</v>
      </c>
      <c r="E38" s="258"/>
      <c r="F38" s="258"/>
      <c r="G38" s="258"/>
      <c r="H38" s="258"/>
      <c r="I38" s="258"/>
      <c r="J38" s="258"/>
      <c r="K38" s="258"/>
      <c r="L38" s="258"/>
      <c r="M38" s="258"/>
      <c r="N38" s="258"/>
      <c r="O38" s="258"/>
      <c r="P38" s="215" t="s">
        <v>100</v>
      </c>
      <c r="Q38" s="218"/>
      <c r="R38" s="215"/>
      <c r="S38" s="215"/>
      <c r="T38" s="215"/>
      <c r="U38" s="215"/>
      <c r="V38" s="215"/>
      <c r="W38" s="215"/>
      <c r="X38" s="215"/>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15"/>
      <c r="AX38" s="215"/>
      <c r="AY38" s="215"/>
      <c r="AZ38" s="215"/>
      <c r="BA38" s="215"/>
      <c r="BB38" s="215"/>
      <c r="BC38" s="215" t="s">
        <v>17</v>
      </c>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t="s">
        <v>101</v>
      </c>
      <c r="DW38" s="215"/>
      <c r="DX38" s="215"/>
      <c r="DY38" s="215"/>
      <c r="DZ38" s="215"/>
      <c r="EA38" s="215"/>
      <c r="EB38" s="215"/>
      <c r="EC38" s="215"/>
      <c r="ED38" s="215"/>
      <c r="EE38" s="215"/>
      <c r="EF38" s="215"/>
      <c r="EG38" s="215"/>
      <c r="EH38" s="215"/>
      <c r="EI38" s="215"/>
      <c r="EJ38" s="215"/>
      <c r="EK38" s="215"/>
      <c r="EL38" s="215"/>
    </row>
    <row r="39" spans="1:142" s="44" customFormat="1" ht="20.100000000000001" customHeight="1" x14ac:dyDescent="0.25">
      <c r="A39" s="215"/>
      <c r="B39" s="105"/>
      <c r="C39" s="334"/>
      <c r="D39" s="258"/>
      <c r="E39" s="258"/>
      <c r="F39" s="258"/>
      <c r="G39" s="258"/>
      <c r="H39" s="258"/>
      <c r="I39" s="258"/>
      <c r="J39" s="258"/>
      <c r="K39" s="445"/>
      <c r="L39" s="478"/>
      <c r="M39" s="478"/>
      <c r="N39" s="478"/>
      <c r="O39" s="478"/>
      <c r="P39" s="478"/>
      <c r="Q39" s="479"/>
      <c r="R39" s="471"/>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3"/>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t="s">
        <v>102</v>
      </c>
      <c r="DW39" s="215"/>
      <c r="DX39" s="215"/>
      <c r="DY39" s="215"/>
      <c r="DZ39" s="215"/>
      <c r="EA39" s="215"/>
      <c r="EB39" s="215"/>
      <c r="EC39" s="215"/>
      <c r="ED39" s="215"/>
      <c r="EE39" s="215"/>
      <c r="EF39" s="215"/>
      <c r="EG39" s="215"/>
      <c r="EH39" s="215"/>
      <c r="EI39" s="215"/>
      <c r="EJ39" s="215"/>
      <c r="EK39" s="215"/>
      <c r="EL39" s="215"/>
    </row>
    <row r="40" spans="1:142" s="44" customFormat="1" ht="20.100000000000001" hidden="1" customHeight="1" x14ac:dyDescent="0.25">
      <c r="A40" s="215"/>
      <c r="B40" s="105"/>
      <c r="C40" s="334"/>
      <c r="D40" s="258"/>
      <c r="E40" s="258"/>
      <c r="F40" s="258"/>
      <c r="G40" s="258"/>
      <c r="H40" s="258"/>
      <c r="I40" s="258"/>
      <c r="J40" s="258"/>
      <c r="K40" s="258"/>
      <c r="L40" s="258"/>
      <c r="M40" s="258"/>
      <c r="N40" s="258"/>
      <c r="O40" s="258"/>
      <c r="P40" s="218"/>
      <c r="Q40" s="218"/>
      <c r="R40" s="259"/>
      <c r="S40" s="50"/>
      <c r="T40" s="50"/>
      <c r="U40" s="50"/>
      <c r="V40" s="50"/>
      <c r="W40" s="50"/>
      <c r="X40" s="50"/>
      <c r="Y40" s="257"/>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t="s">
        <v>103</v>
      </c>
      <c r="DW40" s="215"/>
      <c r="DX40" s="215"/>
      <c r="DY40" s="215"/>
      <c r="DZ40" s="215"/>
      <c r="EA40" s="215"/>
      <c r="EB40" s="215"/>
      <c r="EC40" s="215"/>
      <c r="ED40" s="215"/>
      <c r="EE40" s="215"/>
      <c r="EF40" s="215"/>
      <c r="EG40" s="215"/>
      <c r="EH40" s="215"/>
      <c r="EI40" s="215"/>
      <c r="EJ40" s="215"/>
      <c r="EK40" s="215"/>
      <c r="EL40" s="215"/>
    </row>
    <row r="41" spans="1:142" s="44" customFormat="1" ht="11.1" customHeight="1" x14ac:dyDescent="0.25">
      <c r="A41" s="105"/>
      <c r="B41" s="105"/>
      <c r="C41" s="252"/>
      <c r="D41" s="219"/>
      <c r="E41" s="219"/>
      <c r="F41" s="219"/>
      <c r="G41" s="219"/>
      <c r="H41" s="219"/>
      <c r="I41" s="219"/>
      <c r="J41" s="219"/>
      <c r="K41" s="219"/>
      <c r="L41" s="219"/>
      <c r="M41" s="219"/>
      <c r="N41" s="219"/>
      <c r="O41" s="219"/>
      <c r="P41" s="219"/>
      <c r="Q41" s="219"/>
      <c r="R41" s="217"/>
      <c r="S41" s="50"/>
      <c r="T41" s="50"/>
      <c r="U41" s="50"/>
      <c r="V41" s="50"/>
      <c r="W41" s="50"/>
      <c r="X41" s="50"/>
      <c r="Y41" s="337"/>
      <c r="Z41" s="337"/>
      <c r="AA41" s="337"/>
      <c r="AB41" s="337"/>
      <c r="AC41" s="337"/>
      <c r="AD41" s="337"/>
      <c r="AE41" s="337"/>
      <c r="AF41" s="337"/>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t="s">
        <v>104</v>
      </c>
      <c r="DW41" s="215"/>
      <c r="DX41" s="215"/>
      <c r="DY41" s="215"/>
      <c r="DZ41" s="215"/>
      <c r="EA41" s="215"/>
      <c r="EB41" s="215"/>
      <c r="EC41" s="215"/>
      <c r="ED41" s="215"/>
      <c r="EE41" s="215"/>
      <c r="EF41" s="215"/>
      <c r="EG41" s="215"/>
      <c r="EH41" s="215"/>
      <c r="EI41" s="215"/>
      <c r="EJ41" s="215"/>
      <c r="EK41" s="215"/>
      <c r="EL41" s="215"/>
    </row>
    <row r="42" spans="1:142" s="44" customFormat="1" ht="20.100000000000001" customHeight="1" thickBot="1" x14ac:dyDescent="0.3">
      <c r="A42" s="105" t="s">
        <v>105</v>
      </c>
      <c r="B42" s="105"/>
      <c r="C42" s="252"/>
      <c r="D42" s="105" t="s">
        <v>106</v>
      </c>
      <c r="E42" s="219"/>
      <c r="F42" s="219"/>
      <c r="G42" s="219"/>
      <c r="H42" s="219"/>
      <c r="I42" s="219"/>
      <c r="J42" s="219"/>
      <c r="K42" s="219"/>
      <c r="L42" s="219"/>
      <c r="M42" s="219"/>
      <c r="N42" s="219"/>
      <c r="O42" s="219"/>
      <c r="P42" s="219"/>
      <c r="Q42" s="219"/>
      <c r="R42" s="217"/>
      <c r="S42" s="50"/>
      <c r="T42" s="50"/>
      <c r="U42" s="50"/>
      <c r="V42" s="50"/>
      <c r="W42" s="50"/>
      <c r="X42" s="50"/>
      <c r="Y42" s="337"/>
      <c r="Z42" s="337"/>
      <c r="AA42" s="337"/>
      <c r="AB42" s="337"/>
      <c r="AC42" s="337"/>
      <c r="AD42" s="337"/>
      <c r="AE42" s="337"/>
      <c r="AF42" s="337"/>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5"/>
      <c r="DQ42" s="215"/>
      <c r="DR42" s="215"/>
      <c r="DS42" s="215"/>
      <c r="DT42" s="215"/>
      <c r="DU42" s="215"/>
      <c r="DV42" s="215" t="s">
        <v>107</v>
      </c>
      <c r="DW42" s="215"/>
      <c r="DX42" s="215"/>
      <c r="DY42" s="215"/>
      <c r="DZ42" s="215"/>
      <c r="EA42" s="215"/>
      <c r="EB42" s="215"/>
      <c r="EC42" s="215"/>
      <c r="ED42" s="215"/>
      <c r="EE42" s="215"/>
      <c r="EF42" s="215"/>
      <c r="EG42" s="215"/>
      <c r="EH42" s="215"/>
      <c r="EI42" s="215"/>
      <c r="EJ42" s="215"/>
      <c r="EK42" s="215"/>
      <c r="EL42" s="215"/>
    </row>
    <row r="43" spans="1:142" s="44" customFormat="1" ht="20.100000000000001" customHeight="1" thickBot="1" x14ac:dyDescent="0.3">
      <c r="A43" s="105"/>
      <c r="B43" s="105"/>
      <c r="C43" s="252"/>
      <c r="D43" s="328" t="s">
        <v>84</v>
      </c>
      <c r="E43" s="329"/>
      <c r="F43" s="329"/>
      <c r="G43" s="329"/>
      <c r="H43" s="329"/>
      <c r="I43" s="329"/>
      <c r="J43" s="329"/>
      <c r="K43" s="329"/>
      <c r="L43" s="329"/>
      <c r="M43" s="329"/>
      <c r="N43" s="329"/>
      <c r="O43" s="329"/>
      <c r="P43" s="329"/>
      <c r="Q43" s="329"/>
      <c r="R43" s="455" t="e">
        <f>IF(K34="TBD","TBD",(K31+K34))</f>
        <v>#N/A</v>
      </c>
      <c r="S43" s="449"/>
      <c r="T43" s="449"/>
      <c r="U43" s="449"/>
      <c r="V43" s="449"/>
      <c r="W43" s="449"/>
      <c r="X43" s="450"/>
      <c r="Y43" s="336" t="s">
        <v>108</v>
      </c>
      <c r="Z43" s="218"/>
      <c r="AA43" s="218"/>
      <c r="AB43" s="218"/>
      <c r="AC43" s="218"/>
      <c r="AD43" s="218"/>
      <c r="AE43" s="337"/>
      <c r="AF43" s="337"/>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5"/>
      <c r="DQ43" s="215"/>
      <c r="DR43" s="215"/>
      <c r="DS43" s="215"/>
      <c r="DT43" s="215"/>
      <c r="DU43" s="215"/>
      <c r="DV43" s="215" t="str">
        <f>VLOOKUPS!A11</f>
        <v>2018 Chapter 2</v>
      </c>
      <c r="DW43" s="215"/>
      <c r="DX43" s="215"/>
      <c r="DY43" s="215"/>
      <c r="DZ43" s="215"/>
      <c r="EA43" s="215"/>
      <c r="EB43" s="215"/>
      <c r="EC43" s="215"/>
      <c r="ED43" s="215"/>
      <c r="EE43" s="215"/>
      <c r="EF43" s="215"/>
      <c r="EG43" s="215"/>
      <c r="EH43" s="215"/>
      <c r="EI43" s="215"/>
      <c r="EJ43" s="215"/>
      <c r="EK43" s="215"/>
      <c r="EL43" s="215"/>
    </row>
    <row r="44" spans="1:142" s="44" customFormat="1" ht="11.1" customHeight="1" x14ac:dyDescent="0.25">
      <c r="A44" s="105"/>
      <c r="B44" s="105"/>
      <c r="C44" s="252"/>
      <c r="D44" s="219"/>
      <c r="E44" s="219"/>
      <c r="F44" s="219"/>
      <c r="G44" s="219"/>
      <c r="H44" s="219"/>
      <c r="I44" s="219"/>
      <c r="J44" s="219"/>
      <c r="K44" s="219"/>
      <c r="L44" s="219"/>
      <c r="M44" s="219"/>
      <c r="N44" s="219"/>
      <c r="O44" s="219"/>
      <c r="P44" s="219"/>
      <c r="Q44" s="219"/>
      <c r="R44" s="217"/>
      <c r="S44" s="50"/>
      <c r="T44" s="50"/>
      <c r="U44" s="50"/>
      <c r="V44" s="50"/>
      <c r="W44" s="50"/>
      <c r="X44" s="50"/>
      <c r="Y44" s="337"/>
      <c r="Z44" s="337"/>
      <c r="AA44" s="337"/>
      <c r="AB44" s="337"/>
      <c r="AC44" s="337"/>
      <c r="AD44" s="337"/>
      <c r="AE44" s="337"/>
      <c r="AF44" s="337"/>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t="str">
        <f>VLOOKUPS!A13</f>
        <v>2020 Chapter 1289</v>
      </c>
      <c r="DW44" s="215"/>
      <c r="DX44" s="215"/>
      <c r="DY44" s="215"/>
      <c r="DZ44" s="215"/>
      <c r="EA44" s="215"/>
      <c r="EB44" s="215"/>
      <c r="EC44" s="215"/>
      <c r="ED44" s="215"/>
      <c r="EE44" s="215"/>
      <c r="EF44" s="215"/>
      <c r="EG44" s="215"/>
      <c r="EH44" s="215"/>
      <c r="EI44" s="215"/>
      <c r="EJ44" s="215"/>
      <c r="EK44" s="215"/>
      <c r="EL44" s="215" t="s">
        <v>17</v>
      </c>
    </row>
    <row r="45" spans="1:142" s="44" customFormat="1" ht="20.100000000000001" customHeight="1" x14ac:dyDescent="0.25">
      <c r="A45" s="219" t="s">
        <v>109</v>
      </c>
      <c r="B45" s="219"/>
      <c r="C45" s="219"/>
      <c r="D45" s="219"/>
      <c r="E45" s="219"/>
      <c r="F45" s="219"/>
      <c r="G45" s="219"/>
      <c r="H45" s="219"/>
      <c r="I45" s="219"/>
      <c r="J45" s="219"/>
      <c r="K45" s="219"/>
      <c r="L45" s="219"/>
      <c r="M45" s="219"/>
      <c r="N45" s="219"/>
      <c r="O45" s="217"/>
      <c r="P45" s="217"/>
      <c r="Q45" s="217"/>
      <c r="R45" s="217"/>
      <c r="S45" s="217"/>
      <c r="T45" s="217"/>
      <c r="U45" s="453" t="s">
        <v>110</v>
      </c>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4"/>
      <c r="AU45" s="454"/>
      <c r="AV45" s="454"/>
      <c r="AW45" s="37"/>
      <c r="AX45" s="37"/>
      <c r="AY45" s="37"/>
      <c r="AZ45" s="37"/>
      <c r="BA45" s="37"/>
      <c r="BB45" s="37"/>
      <c r="BC45" s="37"/>
      <c r="BD45" s="37"/>
      <c r="BE45" s="37"/>
      <c r="BF45" s="37"/>
      <c r="BG45" s="37"/>
      <c r="BH45" s="37"/>
      <c r="BI45" s="37"/>
      <c r="BJ45" s="37"/>
      <c r="BK45" s="37"/>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t="str">
        <f>VLOOKUPS!A14</f>
        <v>2021 Chapter 552</v>
      </c>
      <c r="DW45" s="215"/>
      <c r="DX45" s="215"/>
      <c r="DY45" s="215"/>
      <c r="DZ45" s="215"/>
      <c r="EA45" s="215"/>
      <c r="EB45" s="215"/>
      <c r="EC45" s="215"/>
      <c r="ED45" s="215"/>
      <c r="EE45" s="215"/>
      <c r="EF45" s="215"/>
      <c r="EG45" s="215"/>
      <c r="EH45" s="215"/>
      <c r="EI45" s="215"/>
      <c r="EJ45" s="215"/>
      <c r="EK45" s="215"/>
      <c r="EL45" s="215"/>
    </row>
    <row r="46" spans="1:142" x14ac:dyDescent="0.25">
      <c r="A46" s="33"/>
      <c r="B46" s="33"/>
      <c r="C46" s="33"/>
      <c r="D46" s="33"/>
      <c r="E46" s="33"/>
      <c r="F46" s="33"/>
      <c r="G46" s="33"/>
      <c r="H46" s="33"/>
      <c r="I46" s="33"/>
      <c r="J46" s="33"/>
      <c r="K46" s="33"/>
      <c r="L46" s="33"/>
      <c r="M46" s="33"/>
      <c r="N46" s="33"/>
      <c r="O46" s="350"/>
      <c r="P46" s="350"/>
      <c r="Q46" s="350"/>
      <c r="R46" s="350"/>
      <c r="S46" s="350"/>
      <c r="T46" s="350"/>
      <c r="U46" s="20"/>
      <c r="V46"/>
      <c r="W46"/>
      <c r="X46"/>
      <c r="Y46"/>
      <c r="Z46"/>
      <c r="AA46"/>
      <c r="AB46"/>
      <c r="AC46"/>
      <c r="AD46"/>
      <c r="AE46"/>
      <c r="AF46"/>
      <c r="AG46"/>
      <c r="AH46"/>
      <c r="AI46"/>
      <c r="AJ46"/>
      <c r="AK46"/>
      <c r="AL46"/>
      <c r="AM46"/>
      <c r="AN46"/>
      <c r="AO46"/>
      <c r="AP46"/>
      <c r="AQ46"/>
      <c r="AR46"/>
      <c r="AS46"/>
      <c r="AT46"/>
      <c r="AU46"/>
      <c r="AV46"/>
      <c r="AW46" s="10"/>
      <c r="AX46" s="10"/>
      <c r="AY46" s="10"/>
      <c r="AZ46" s="10"/>
      <c r="BA46" s="10"/>
      <c r="BB46" s="10"/>
      <c r="BC46" s="10"/>
      <c r="BD46" s="10"/>
      <c r="BE46" s="10"/>
      <c r="BF46" s="10"/>
      <c r="BG46" s="10"/>
      <c r="BH46" s="10"/>
      <c r="BI46" s="10"/>
      <c r="BJ46" s="10"/>
      <c r="BK46" s="10"/>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6"/>
      <c r="DJ46" s="216"/>
      <c r="DK46" s="216"/>
      <c r="DL46" s="216"/>
      <c r="DM46" s="216"/>
      <c r="DN46" s="216"/>
      <c r="DO46" s="216"/>
      <c r="DP46" s="216"/>
      <c r="DQ46" s="216"/>
      <c r="DR46" s="216"/>
      <c r="DS46" s="216"/>
      <c r="DT46" s="216"/>
      <c r="DU46" s="216"/>
      <c r="DV46" s="215" t="s">
        <v>111</v>
      </c>
      <c r="DW46" s="216"/>
      <c r="DX46" s="216"/>
      <c r="DY46" s="216"/>
      <c r="DZ46" s="216"/>
      <c r="EA46" s="216"/>
      <c r="EB46" s="216"/>
      <c r="EC46" s="216"/>
      <c r="ED46" s="216"/>
      <c r="EE46" s="216"/>
      <c r="EF46" s="216"/>
      <c r="EG46" s="216"/>
      <c r="EH46" s="216"/>
      <c r="EI46" s="216"/>
      <c r="EJ46" s="216"/>
      <c r="EK46" s="216"/>
      <c r="EL46" s="216"/>
    </row>
    <row r="47" spans="1:142" ht="12.75" customHeight="1" x14ac:dyDescent="0.25">
      <c r="A47" s="9"/>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6"/>
      <c r="ED47" s="216"/>
      <c r="EE47" s="216"/>
      <c r="EF47" s="216"/>
      <c r="EG47" s="216"/>
      <c r="EH47" s="216"/>
      <c r="EI47" s="216"/>
      <c r="EJ47" s="216"/>
      <c r="EK47" s="216"/>
      <c r="EL47" s="216"/>
    </row>
    <row r="48" spans="1:142" x14ac:dyDescent="0.25">
      <c r="A48" s="216"/>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216"/>
      <c r="CF48" s="216"/>
      <c r="CG48" s="216"/>
      <c r="CH48" s="216"/>
      <c r="CI48" s="216"/>
      <c r="CJ48" s="216"/>
      <c r="CK48" s="216"/>
      <c r="CL48" s="216"/>
      <c r="CM48" s="216"/>
      <c r="CN48" s="216"/>
      <c r="CO48" s="216"/>
      <c r="CP48" s="216"/>
      <c r="CQ48" s="216"/>
      <c r="CR48" s="216"/>
      <c r="CS48" s="216"/>
      <c r="CT48" s="216"/>
      <c r="CU48" s="216"/>
      <c r="CV48" s="216"/>
      <c r="CW48" s="216"/>
      <c r="CX48" s="216"/>
      <c r="CY48" s="216"/>
      <c r="CZ48" s="216"/>
      <c r="DA48" s="216"/>
      <c r="DB48" s="216"/>
      <c r="DC48" s="216"/>
      <c r="DD48" s="216"/>
      <c r="DE48" s="216"/>
      <c r="DF48" s="216"/>
      <c r="DG48" s="216"/>
      <c r="DH48" s="216"/>
      <c r="DI48" s="216"/>
      <c r="DJ48" s="216"/>
      <c r="DK48" s="216"/>
      <c r="DL48" s="216"/>
      <c r="DM48" s="216"/>
      <c r="DN48" s="216"/>
      <c r="DO48" s="216"/>
      <c r="DP48" s="216"/>
      <c r="DQ48" s="216"/>
      <c r="DR48" s="216"/>
      <c r="DS48" s="216"/>
      <c r="DT48" t="s">
        <v>18</v>
      </c>
      <c r="DU48" s="216"/>
      <c r="DV48" s="216"/>
      <c r="DW48" s="216"/>
      <c r="DX48" s="216"/>
      <c r="DY48" s="216"/>
      <c r="DZ48" s="216"/>
      <c r="EA48" s="216"/>
      <c r="EB48" s="216"/>
      <c r="EC48" s="216"/>
      <c r="ED48" s="216"/>
      <c r="EE48" s="216"/>
      <c r="EF48" s="216"/>
      <c r="EG48" s="216"/>
      <c r="EH48" s="216"/>
      <c r="EI48" s="216"/>
      <c r="EJ48" s="216"/>
      <c r="EK48" s="216"/>
      <c r="EL48" s="216"/>
    </row>
    <row r="49" spans="124:132" x14ac:dyDescent="0.25">
      <c r="DT49" s="216" t="s">
        <v>20</v>
      </c>
      <c r="DU49" s="216"/>
      <c r="DV49" s="216"/>
      <c r="DW49" s="216"/>
      <c r="DX49" s="216"/>
      <c r="DY49" s="216"/>
      <c r="DZ49" s="216"/>
      <c r="EA49" s="216"/>
      <c r="EB49" s="216"/>
    </row>
    <row r="50" spans="124:132" x14ac:dyDescent="0.25">
      <c r="DT50" s="216" t="s">
        <v>22</v>
      </c>
      <c r="DU50" s="216"/>
      <c r="DV50" s="216"/>
      <c r="DW50" s="216"/>
      <c r="DX50" s="216"/>
      <c r="DY50" s="216"/>
      <c r="DZ50" s="216"/>
      <c r="EA50" s="216"/>
      <c r="EB50" s="216"/>
    </row>
    <row r="51" spans="124:132" x14ac:dyDescent="0.25">
      <c r="DT51" s="216"/>
      <c r="DU51" s="216"/>
      <c r="DV51" s="216"/>
      <c r="DW51" s="216"/>
      <c r="DX51" s="216"/>
      <c r="DY51" s="216"/>
      <c r="DZ51" s="216"/>
      <c r="EA51" s="216"/>
      <c r="EB51" s="216"/>
    </row>
    <row r="52" spans="124:132" x14ac:dyDescent="0.25">
      <c r="DT52" s="216"/>
      <c r="DU52" s="216"/>
      <c r="DV52" s="216"/>
      <c r="DW52" s="216"/>
      <c r="DX52" s="216"/>
      <c r="DY52" s="216"/>
      <c r="DZ52" s="216"/>
      <c r="EA52" s="216"/>
      <c r="EB52" s="216"/>
    </row>
    <row r="53" spans="124:132" x14ac:dyDescent="0.25">
      <c r="DT53" s="216"/>
      <c r="DU53" s="216"/>
      <c r="DV53" s="216"/>
      <c r="DW53" s="216"/>
      <c r="DX53" s="216"/>
      <c r="DY53" s="216"/>
      <c r="DZ53" s="216"/>
      <c r="EA53" s="216"/>
      <c r="EB53" s="216"/>
    </row>
    <row r="54" spans="124:132" x14ac:dyDescent="0.25">
      <c r="DT54" s="216"/>
      <c r="DU54" s="216"/>
      <c r="DV54" s="216"/>
      <c r="DW54" s="216"/>
      <c r="DX54" s="216"/>
      <c r="DY54" s="216"/>
      <c r="DZ54" s="216"/>
      <c r="EA54" s="216"/>
      <c r="EB54" s="216"/>
    </row>
    <row r="55" spans="124:132" x14ac:dyDescent="0.25">
      <c r="DT55" s="216"/>
      <c r="DU55" s="216"/>
      <c r="DV55" s="216"/>
      <c r="DW55" s="216"/>
      <c r="DX55" s="216"/>
      <c r="DY55" s="216"/>
      <c r="DZ55" s="216"/>
      <c r="EA55" s="216"/>
      <c r="EB55" s="216"/>
    </row>
    <row r="56" spans="124:132" x14ac:dyDescent="0.25">
      <c r="DT56" s="216"/>
      <c r="DU56" s="216"/>
      <c r="DV56" s="216"/>
      <c r="DW56" s="216"/>
      <c r="DX56" s="216"/>
      <c r="DY56" s="216"/>
      <c r="DZ56" s="216"/>
      <c r="EA56" s="216"/>
      <c r="EB56" s="216"/>
    </row>
    <row r="57" spans="124:132" x14ac:dyDescent="0.25">
      <c r="DT57" s="216"/>
      <c r="DU57" s="216"/>
      <c r="DV57" s="216"/>
      <c r="DW57" s="216"/>
      <c r="DX57" s="216"/>
      <c r="DY57" s="216"/>
      <c r="DZ57" s="216"/>
      <c r="EA57" s="216"/>
      <c r="EB57" s="216"/>
    </row>
    <row r="58" spans="124:132" x14ac:dyDescent="0.25">
      <c r="DT58" s="216"/>
      <c r="DU58" s="216"/>
      <c r="DV58" s="216"/>
      <c r="DW58" s="216"/>
      <c r="DX58" s="216"/>
      <c r="DY58" s="216"/>
      <c r="DZ58" s="216"/>
      <c r="EA58" s="216"/>
      <c r="EB58" s="216"/>
    </row>
    <row r="59" spans="124:132" x14ac:dyDescent="0.25">
      <c r="DT59" s="216"/>
      <c r="DU59" s="216"/>
      <c r="DV59" s="216"/>
      <c r="DW59" s="216"/>
      <c r="DX59" s="216"/>
      <c r="DY59" s="216"/>
      <c r="DZ59" s="216"/>
      <c r="EA59" s="216"/>
      <c r="EB59" s="216"/>
    </row>
  </sheetData>
  <sheetProtection selectLockedCells="1"/>
  <mergeCells count="66">
    <mergeCell ref="R30:AV30"/>
    <mergeCell ref="O21:Q21"/>
    <mergeCell ref="R21:X21"/>
    <mergeCell ref="Y21:AV21"/>
    <mergeCell ref="R43:X43"/>
    <mergeCell ref="R39:AV39"/>
    <mergeCell ref="K30:Q30"/>
    <mergeCell ref="K29:Q29"/>
    <mergeCell ref="Z33:AV33"/>
    <mergeCell ref="R29:AV29"/>
    <mergeCell ref="Z34:AK34"/>
    <mergeCell ref="K39:Q39"/>
    <mergeCell ref="O22:Q22"/>
    <mergeCell ref="R22:X22"/>
    <mergeCell ref="Y22:AV22"/>
    <mergeCell ref="R23:X23"/>
    <mergeCell ref="U45:AV45"/>
    <mergeCell ref="K31:Q31"/>
    <mergeCell ref="R31:Y31"/>
    <mergeCell ref="K34:Q34"/>
    <mergeCell ref="R35:X35"/>
    <mergeCell ref="D33:X33"/>
    <mergeCell ref="K35:Q35"/>
    <mergeCell ref="Y23:AV23"/>
    <mergeCell ref="O19:Q19"/>
    <mergeCell ref="R19:X19"/>
    <mergeCell ref="Y19:AV19"/>
    <mergeCell ref="O20:Q20"/>
    <mergeCell ref="R20:X20"/>
    <mergeCell ref="Y20:AV20"/>
    <mergeCell ref="O17:Q17"/>
    <mergeCell ref="R17:X17"/>
    <mergeCell ref="Y17:AV17"/>
    <mergeCell ref="O18:Q18"/>
    <mergeCell ref="R18:X18"/>
    <mergeCell ref="Y18:AV18"/>
    <mergeCell ref="O15:Q15"/>
    <mergeCell ref="R15:X15"/>
    <mergeCell ref="Y15:AV15"/>
    <mergeCell ref="O16:Q16"/>
    <mergeCell ref="R16:X16"/>
    <mergeCell ref="Y16:AV16"/>
    <mergeCell ref="O13:Q13"/>
    <mergeCell ref="R13:X13"/>
    <mergeCell ref="Y13:AV13"/>
    <mergeCell ref="O14:Q14"/>
    <mergeCell ref="R14:X14"/>
    <mergeCell ref="Y14:AV14"/>
    <mergeCell ref="O12:Q12"/>
    <mergeCell ref="R12:X12"/>
    <mergeCell ref="Y12:AV12"/>
    <mergeCell ref="A4:AV4"/>
    <mergeCell ref="R6:X6"/>
    <mergeCell ref="Y6:AR6"/>
    <mergeCell ref="R8:X8"/>
    <mergeCell ref="Y8:AV8"/>
    <mergeCell ref="O11:Q11"/>
    <mergeCell ref="R11:X11"/>
    <mergeCell ref="Y11:AV11"/>
    <mergeCell ref="I1:AN1"/>
    <mergeCell ref="AO1:AV1"/>
    <mergeCell ref="A2:H2"/>
    <mergeCell ref="I2:AN2"/>
    <mergeCell ref="I3:AN3"/>
    <mergeCell ref="AO3:AV3"/>
    <mergeCell ref="AQ2:AV2"/>
  </mergeCells>
  <conditionalFormatting sqref="K34:Q34">
    <cfRule type="cellIs" dxfId="33" priority="3" stopIfTrue="1" operator="equal">
      <formula>"Specify Pool"</formula>
    </cfRule>
    <cfRule type="cellIs" dxfId="32" priority="4" stopIfTrue="1" operator="equal">
      <formula>"""Specify Pool"""</formula>
    </cfRule>
  </conditionalFormatting>
  <dataValidations count="1">
    <dataValidation type="list" allowBlank="1" showInputMessage="1" showErrorMessage="1" sqref="Z34:AK34" xr:uid="{00000000-0002-0000-0100-000000000000}">
      <formula1>$DV$34:$DV$46</formula1>
    </dataValidation>
  </dataValidations>
  <hyperlinks>
    <hyperlink ref="U45" r:id="rId1" xr:uid="{00000000-0004-0000-0100-000000000000}"/>
  </hyperlinks>
  <printOptions horizontalCentered="1"/>
  <pageMargins left="0.25" right="0.25" top="0.25" bottom="0.25" header="0" footer="0"/>
  <pageSetup scale="89" fitToHeight="0" orientation="portrait" r:id="rId2"/>
  <headerFooter alignWithMargins="0"/>
  <colBreaks count="1" manualBreakCount="1">
    <brk id="49" max="9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A74"/>
  <sheetViews>
    <sheetView showGridLines="0" showRowColHeaders="0" zoomScale="80" zoomScaleNormal="80" zoomScaleSheetLayoutView="90" workbookViewId="0">
      <pane ySplit="5" topLeftCell="A6" activePane="bottomLeft" state="frozen"/>
      <selection activeCell="AG21" sqref="AG21:AV21"/>
      <selection pane="bottomLeft" activeCell="G17" sqref="G17"/>
    </sheetView>
  </sheetViews>
  <sheetFormatPr defaultColWidth="9.109375" defaultRowHeight="13.2" x14ac:dyDescent="0.25"/>
  <cols>
    <col min="1" max="1" width="4" style="216" customWidth="1"/>
    <col min="2" max="2" width="3" style="216" customWidth="1"/>
    <col min="3" max="3" width="9.109375" style="216"/>
    <col min="4" max="4" width="54.109375" style="216" customWidth="1"/>
    <col min="5" max="5" width="16.6640625" style="216" customWidth="1"/>
    <col min="6" max="6" width="3.33203125" style="250" bestFit="1" customWidth="1"/>
    <col min="7" max="16" width="13.33203125" style="216" customWidth="1"/>
    <col min="17" max="26" width="12.6640625" style="216" customWidth="1"/>
    <col min="27" max="27" width="9.109375" style="216" hidden="1" customWidth="1"/>
    <col min="28" max="16384" width="9.109375" style="216"/>
  </cols>
  <sheetData>
    <row r="1" spans="1:27" s="1" customFormat="1" ht="131.25" customHeight="1" x14ac:dyDescent="0.3">
      <c r="A1" s="15" t="str">
        <f>Summary!A2</f>
        <v>DGS-30-198</v>
      </c>
      <c r="B1" s="15"/>
      <c r="C1" s="15"/>
      <c r="D1" s="260"/>
      <c r="E1" s="260"/>
      <c r="F1" s="32"/>
      <c r="G1" s="504" t="s">
        <v>112</v>
      </c>
      <c r="H1" s="505"/>
      <c r="I1" s="505"/>
      <c r="J1" s="505"/>
      <c r="K1" s="505"/>
      <c r="L1" s="505"/>
      <c r="M1" s="505"/>
      <c r="N1" s="505"/>
      <c r="O1" s="505"/>
      <c r="P1" s="505"/>
    </row>
    <row r="2" spans="1:27" s="1" customFormat="1" ht="15" customHeight="1" x14ac:dyDescent="0.4">
      <c r="A2" s="122" t="str">
        <f>Summary!A3</f>
        <v>(Rev. 04/24)</v>
      </c>
      <c r="B2" s="301"/>
      <c r="C2" s="15"/>
      <c r="D2" s="123"/>
      <c r="F2" s="250"/>
      <c r="G2" s="236"/>
      <c r="H2" s="236"/>
      <c r="I2" s="236"/>
      <c r="J2" s="236"/>
      <c r="K2" s="236"/>
      <c r="L2" s="236"/>
      <c r="M2" s="236"/>
      <c r="N2" s="236"/>
      <c r="O2" s="236"/>
      <c r="P2" s="236"/>
      <c r="AA2" s="1" t="s">
        <v>113</v>
      </c>
    </row>
    <row r="3" spans="1:27" ht="26.1" customHeight="1" x14ac:dyDescent="0.25">
      <c r="A3" s="301"/>
      <c r="B3" s="10"/>
      <c r="C3" s="10"/>
      <c r="D3" s="10"/>
      <c r="G3" s="26" t="s">
        <v>114</v>
      </c>
      <c r="H3" s="27" t="s">
        <v>115</v>
      </c>
      <c r="I3" s="27" t="s">
        <v>116</v>
      </c>
      <c r="J3" s="27" t="s">
        <v>117</v>
      </c>
      <c r="K3" s="27" t="s">
        <v>118</v>
      </c>
      <c r="L3" s="27" t="s">
        <v>119</v>
      </c>
      <c r="M3" s="27" t="s">
        <v>120</v>
      </c>
      <c r="N3" s="27" t="s">
        <v>121</v>
      </c>
      <c r="O3" s="27" t="s">
        <v>122</v>
      </c>
      <c r="P3" s="27" t="s">
        <v>123</v>
      </c>
      <c r="AA3" s="1" t="s">
        <v>124</v>
      </c>
    </row>
    <row r="4" spans="1:27" s="215" customFormat="1" ht="15" customHeight="1" x14ac:dyDescent="0.25">
      <c r="B4" s="480"/>
      <c r="C4" s="480"/>
      <c r="D4" s="480"/>
      <c r="E4" s="244" t="s">
        <v>125</v>
      </c>
      <c r="F4" s="252"/>
      <c r="G4" s="231"/>
      <c r="H4" s="231"/>
      <c r="I4" s="231"/>
      <c r="J4" s="231"/>
      <c r="K4" s="231"/>
      <c r="L4" s="231"/>
      <c r="M4" s="231"/>
      <c r="N4" s="231"/>
      <c r="O4" s="231"/>
      <c r="P4" s="231"/>
      <c r="AA4" s="35" t="s">
        <v>126</v>
      </c>
    </row>
    <row r="5" spans="1:27" s="215" customFormat="1" ht="15" customHeight="1" x14ac:dyDescent="0.25">
      <c r="B5" s="481" t="s">
        <v>14</v>
      </c>
      <c r="C5" s="481"/>
      <c r="D5" s="481"/>
      <c r="E5" s="340"/>
      <c r="F5" s="252"/>
      <c r="G5" s="340" t="s">
        <v>127</v>
      </c>
      <c r="H5" s="340" t="s">
        <v>127</v>
      </c>
      <c r="I5" s="340" t="s">
        <v>127</v>
      </c>
      <c r="J5" s="340" t="s">
        <v>127</v>
      </c>
      <c r="K5" s="340" t="s">
        <v>127</v>
      </c>
      <c r="L5" s="340" t="s">
        <v>127</v>
      </c>
      <c r="M5" s="340" t="s">
        <v>127</v>
      </c>
      <c r="N5" s="340" t="s">
        <v>127</v>
      </c>
      <c r="O5" s="340" t="s">
        <v>127</v>
      </c>
      <c r="P5" s="340" t="s">
        <v>127</v>
      </c>
    </row>
    <row r="6" spans="1:27" s="215" customFormat="1" ht="15" customHeight="1" x14ac:dyDescent="0.25">
      <c r="B6" s="127"/>
      <c r="C6" s="127"/>
      <c r="D6" s="127"/>
      <c r="E6" s="127"/>
      <c r="F6" s="252"/>
    </row>
    <row r="7" spans="1:27" s="215" customFormat="1" ht="30" customHeight="1" thickBot="1" x14ac:dyDescent="0.3">
      <c r="A7" s="497" t="s">
        <v>128</v>
      </c>
      <c r="B7" s="498"/>
      <c r="C7" s="498"/>
      <c r="D7" s="498"/>
      <c r="E7" s="127"/>
      <c r="F7" s="252"/>
      <c r="G7" s="306"/>
      <c r="H7" s="306"/>
      <c r="I7" s="306"/>
      <c r="J7" s="306"/>
      <c r="K7" s="306"/>
      <c r="L7" s="306"/>
      <c r="M7" s="306"/>
      <c r="N7" s="306"/>
      <c r="O7" s="306"/>
      <c r="P7" s="306"/>
    </row>
    <row r="8" spans="1:27" s="215" customFormat="1" ht="15" customHeight="1" thickBot="1" x14ac:dyDescent="0.3">
      <c r="B8" s="487" t="s">
        <v>129</v>
      </c>
      <c r="C8" s="488"/>
      <c r="D8" s="489"/>
      <c r="E8" s="124">
        <f>SUM(G7:P8)</f>
        <v>0</v>
      </c>
      <c r="F8" s="252"/>
      <c r="G8" s="130"/>
      <c r="H8" s="130"/>
      <c r="I8" s="130"/>
      <c r="J8" s="130"/>
      <c r="K8" s="130"/>
      <c r="L8" s="130"/>
      <c r="M8" s="130"/>
      <c r="N8" s="130"/>
      <c r="O8" s="130"/>
      <c r="P8" s="130"/>
    </row>
    <row r="9" spans="1:27" s="215" customFormat="1" ht="15" customHeight="1" x14ac:dyDescent="0.25">
      <c r="B9" s="485"/>
      <c r="C9" s="486"/>
      <c r="D9" s="486"/>
      <c r="E9" s="127"/>
      <c r="F9" s="252"/>
      <c r="G9" s="127"/>
      <c r="H9" s="127"/>
      <c r="I9" s="127"/>
      <c r="J9" s="127"/>
      <c r="K9" s="127"/>
      <c r="L9" s="127"/>
      <c r="M9" s="127"/>
      <c r="N9" s="127"/>
      <c r="O9" s="127"/>
      <c r="P9" s="127"/>
      <c r="AA9" s="215" t="s">
        <v>130</v>
      </c>
    </row>
    <row r="10" spans="1:27" s="215" customFormat="1" ht="30" customHeight="1" x14ac:dyDescent="0.25">
      <c r="A10" s="346" t="s">
        <v>131</v>
      </c>
      <c r="D10" s="241" t="s">
        <v>132</v>
      </c>
      <c r="E10" s="236"/>
      <c r="F10" s="252"/>
      <c r="G10" s="305"/>
      <c r="H10" s="305"/>
      <c r="I10" s="305"/>
      <c r="J10" s="305"/>
      <c r="K10" s="305"/>
      <c r="L10" s="305"/>
      <c r="M10" s="305"/>
      <c r="N10" s="305"/>
      <c r="O10" s="305"/>
      <c r="P10" s="305"/>
      <c r="AA10" s="215" t="s">
        <v>133</v>
      </c>
    </row>
    <row r="11" spans="1:27" s="215" customFormat="1" ht="15" customHeight="1" x14ac:dyDescent="0.25">
      <c r="B11" s="482" t="s">
        <v>134</v>
      </c>
      <c r="C11" s="483"/>
      <c r="D11" s="484"/>
      <c r="E11" s="128">
        <f>SUM(G11:P11)</f>
        <v>0</v>
      </c>
      <c r="F11" s="252"/>
      <c r="G11" s="130"/>
      <c r="H11" s="130"/>
      <c r="I11" s="130"/>
      <c r="J11" s="130"/>
      <c r="K11" s="130"/>
      <c r="L11" s="130"/>
      <c r="M11" s="130"/>
      <c r="N11" s="130"/>
      <c r="O11" s="130"/>
      <c r="P11" s="130"/>
    </row>
    <row r="12" spans="1:27" s="215" customFormat="1" ht="15" customHeight="1" x14ac:dyDescent="0.25">
      <c r="B12" s="493" t="s">
        <v>135</v>
      </c>
      <c r="C12" s="486"/>
      <c r="D12" s="494"/>
      <c r="E12" s="128">
        <f>SUM(G12:P12)</f>
        <v>0</v>
      </c>
      <c r="F12" s="252"/>
      <c r="G12" s="239"/>
      <c r="H12" s="239"/>
      <c r="I12" s="239"/>
      <c r="J12" s="239"/>
      <c r="K12" s="239"/>
      <c r="L12" s="239"/>
      <c r="M12" s="239"/>
      <c r="N12" s="239"/>
      <c r="O12" s="239"/>
      <c r="P12" s="239"/>
    </row>
    <row r="13" spans="1:27" s="215" customFormat="1" ht="15" customHeight="1" thickBot="1" x14ac:dyDescent="0.3">
      <c r="B13" s="490" t="s">
        <v>136</v>
      </c>
      <c r="C13" s="491"/>
      <c r="D13" s="492"/>
      <c r="E13" s="232">
        <f>SUM(G13:P13)</f>
        <v>0</v>
      </c>
      <c r="F13" s="252"/>
      <c r="G13" s="240"/>
      <c r="H13" s="240"/>
      <c r="I13" s="240"/>
      <c r="J13" s="240"/>
      <c r="K13" s="240"/>
      <c r="L13" s="240"/>
      <c r="M13" s="240"/>
      <c r="N13" s="240"/>
      <c r="O13" s="240"/>
      <c r="P13" s="240"/>
    </row>
    <row r="14" spans="1:27" s="215" customFormat="1" ht="15" customHeight="1" thickBot="1" x14ac:dyDescent="0.3">
      <c r="B14" s="487" t="s">
        <v>137</v>
      </c>
      <c r="C14" s="488"/>
      <c r="D14" s="489"/>
      <c r="E14" s="124">
        <f>SUM(G14:P14)</f>
        <v>0</v>
      </c>
      <c r="F14" s="252"/>
      <c r="G14" s="129">
        <f>IF(SUM(G10:G13)="",0,SUM(G10:G13))</f>
        <v>0</v>
      </c>
      <c r="H14" s="129">
        <f t="shared" ref="H14:P14" si="0">IF(SUM(H10:H13)="",0,SUM(H10:H13))</f>
        <v>0</v>
      </c>
      <c r="I14" s="129">
        <f t="shared" si="0"/>
        <v>0</v>
      </c>
      <c r="J14" s="129">
        <f t="shared" si="0"/>
        <v>0</v>
      </c>
      <c r="K14" s="129">
        <f t="shared" si="0"/>
        <v>0</v>
      </c>
      <c r="L14" s="129">
        <f t="shared" si="0"/>
        <v>0</v>
      </c>
      <c r="M14" s="129">
        <f t="shared" si="0"/>
        <v>0</v>
      </c>
      <c r="N14" s="129">
        <f t="shared" si="0"/>
        <v>0</v>
      </c>
      <c r="O14" s="129">
        <f t="shared" si="0"/>
        <v>0</v>
      </c>
      <c r="P14" s="129">
        <f t="shared" si="0"/>
        <v>0</v>
      </c>
    </row>
    <row r="15" spans="1:27" s="215" customFormat="1" ht="15" customHeight="1" x14ac:dyDescent="0.25">
      <c r="B15" s="485"/>
      <c r="C15" s="486"/>
      <c r="D15" s="486"/>
      <c r="E15" s="127"/>
      <c r="F15" s="252"/>
      <c r="G15" s="127"/>
      <c r="H15" s="127"/>
      <c r="I15" s="127"/>
      <c r="J15" s="127"/>
      <c r="K15" s="127"/>
      <c r="L15" s="127"/>
      <c r="M15" s="127"/>
      <c r="N15" s="127"/>
      <c r="O15" s="127"/>
      <c r="P15" s="127"/>
    </row>
    <row r="16" spans="1:27" s="215" customFormat="1" ht="30" customHeight="1" x14ac:dyDescent="0.25">
      <c r="A16" s="497" t="s">
        <v>138</v>
      </c>
      <c r="B16" s="498"/>
      <c r="C16" s="498"/>
      <c r="D16" s="498"/>
      <c r="E16" s="340"/>
      <c r="F16" s="252"/>
      <c r="G16" s="306"/>
      <c r="H16" s="306"/>
      <c r="I16" s="306"/>
      <c r="J16" s="306"/>
      <c r="K16" s="306"/>
      <c r="L16" s="306"/>
      <c r="M16" s="306"/>
      <c r="N16" s="306"/>
      <c r="O16" s="306"/>
      <c r="P16" s="306"/>
    </row>
    <row r="17" spans="2:16" s="215" customFormat="1" ht="15" customHeight="1" x14ac:dyDescent="0.25">
      <c r="B17" s="482" t="s">
        <v>139</v>
      </c>
      <c r="C17" s="483"/>
      <c r="D17" s="484"/>
      <c r="E17" s="128">
        <f t="shared" ref="E17:E30" si="1">SUM(G17:P17)</f>
        <v>0</v>
      </c>
      <c r="F17" s="252"/>
      <c r="G17" s="130"/>
      <c r="H17" s="130"/>
      <c r="I17" s="130"/>
      <c r="J17" s="130"/>
      <c r="K17" s="130"/>
      <c r="L17" s="130"/>
      <c r="M17" s="130"/>
      <c r="N17" s="130"/>
      <c r="O17" s="130"/>
      <c r="P17" s="130"/>
    </row>
    <row r="18" spans="2:16" s="215" customFormat="1" ht="15" customHeight="1" x14ac:dyDescent="0.25">
      <c r="B18" s="482" t="s">
        <v>140</v>
      </c>
      <c r="C18" s="483"/>
      <c r="D18" s="484"/>
      <c r="E18" s="128">
        <f t="shared" si="1"/>
        <v>0</v>
      </c>
      <c r="F18" s="252"/>
      <c r="G18" s="130"/>
      <c r="H18" s="130"/>
      <c r="I18" s="130"/>
      <c r="J18" s="130"/>
      <c r="K18" s="130"/>
      <c r="L18" s="130"/>
      <c r="M18" s="130"/>
      <c r="N18" s="130"/>
      <c r="O18" s="130"/>
      <c r="P18" s="130"/>
    </row>
    <row r="19" spans="2:16" s="215" customFormat="1" ht="15" customHeight="1" x14ac:dyDescent="0.25">
      <c r="B19" s="482" t="s">
        <v>141</v>
      </c>
      <c r="C19" s="483"/>
      <c r="D19" s="484"/>
      <c r="E19" s="128">
        <f t="shared" si="1"/>
        <v>0</v>
      </c>
      <c r="F19" s="252"/>
      <c r="G19" s="130"/>
      <c r="H19" s="130"/>
      <c r="I19" s="130"/>
      <c r="J19" s="130"/>
      <c r="K19" s="130"/>
      <c r="L19" s="130"/>
      <c r="M19" s="130"/>
      <c r="N19" s="130"/>
      <c r="O19" s="130"/>
      <c r="P19" s="130"/>
    </row>
    <row r="20" spans="2:16" s="215" customFormat="1" ht="15" customHeight="1" x14ac:dyDescent="0.25">
      <c r="B20" s="482" t="s">
        <v>142</v>
      </c>
      <c r="C20" s="483"/>
      <c r="D20" s="484"/>
      <c r="E20" s="128">
        <f t="shared" si="1"/>
        <v>0</v>
      </c>
      <c r="F20" s="252"/>
      <c r="G20" s="130"/>
      <c r="H20" s="130"/>
      <c r="I20" s="130"/>
      <c r="J20" s="130"/>
      <c r="K20" s="130"/>
      <c r="L20" s="130"/>
      <c r="M20" s="130"/>
      <c r="N20" s="130"/>
      <c r="O20" s="130"/>
      <c r="P20" s="130"/>
    </row>
    <row r="21" spans="2:16" s="215" customFormat="1" ht="15" customHeight="1" x14ac:dyDescent="0.25">
      <c r="B21" s="482" t="s">
        <v>143</v>
      </c>
      <c r="C21" s="483"/>
      <c r="D21" s="484"/>
      <c r="E21" s="128">
        <f t="shared" si="1"/>
        <v>0</v>
      </c>
      <c r="F21" s="252"/>
      <c r="G21" s="130"/>
      <c r="H21" s="130"/>
      <c r="I21" s="130"/>
      <c r="J21" s="130"/>
      <c r="K21" s="130"/>
      <c r="L21" s="130"/>
      <c r="M21" s="130"/>
      <c r="N21" s="130"/>
      <c r="O21" s="130"/>
      <c r="P21" s="130"/>
    </row>
    <row r="22" spans="2:16" s="215" customFormat="1" ht="15" customHeight="1" x14ac:dyDescent="0.25">
      <c r="B22" s="482" t="s">
        <v>144</v>
      </c>
      <c r="C22" s="483"/>
      <c r="D22" s="484"/>
      <c r="E22" s="128">
        <f t="shared" si="1"/>
        <v>0</v>
      </c>
      <c r="F22" s="252"/>
      <c r="G22" s="130"/>
      <c r="H22" s="130"/>
      <c r="I22" s="130"/>
      <c r="J22" s="130"/>
      <c r="K22" s="130"/>
      <c r="L22" s="130"/>
      <c r="M22" s="130"/>
      <c r="N22" s="130"/>
      <c r="O22" s="130"/>
      <c r="P22" s="130"/>
    </row>
    <row r="23" spans="2:16" s="215" customFormat="1" ht="15" customHeight="1" x14ac:dyDescent="0.25">
      <c r="B23" s="482" t="s">
        <v>145</v>
      </c>
      <c r="C23" s="483"/>
      <c r="D23" s="484"/>
      <c r="E23" s="128">
        <f t="shared" si="1"/>
        <v>0</v>
      </c>
      <c r="F23" s="252"/>
      <c r="G23" s="130"/>
      <c r="H23" s="130"/>
      <c r="I23" s="130"/>
      <c r="J23" s="130"/>
      <c r="K23" s="130"/>
      <c r="L23" s="130"/>
      <c r="M23" s="130"/>
      <c r="N23" s="130"/>
      <c r="O23" s="130"/>
      <c r="P23" s="130"/>
    </row>
    <row r="24" spans="2:16" s="215" customFormat="1" ht="15" customHeight="1" x14ac:dyDescent="0.25">
      <c r="B24" s="482" t="s">
        <v>146</v>
      </c>
      <c r="C24" s="483"/>
      <c r="D24" s="484"/>
      <c r="E24" s="128">
        <f t="shared" si="1"/>
        <v>0</v>
      </c>
      <c r="F24" s="252"/>
      <c r="G24" s="130"/>
      <c r="H24" s="130"/>
      <c r="I24" s="130"/>
      <c r="J24" s="130"/>
      <c r="K24" s="130"/>
      <c r="L24" s="130"/>
      <c r="M24" s="130"/>
      <c r="N24" s="130"/>
      <c r="O24" s="130"/>
      <c r="P24" s="130"/>
    </row>
    <row r="25" spans="2:16" s="215" customFormat="1" ht="15" customHeight="1" x14ac:dyDescent="0.25">
      <c r="B25" s="482" t="s">
        <v>147</v>
      </c>
      <c r="C25" s="483"/>
      <c r="D25" s="484"/>
      <c r="E25" s="128">
        <f t="shared" si="1"/>
        <v>0</v>
      </c>
      <c r="F25" s="252"/>
      <c r="G25" s="130"/>
      <c r="H25" s="130"/>
      <c r="I25" s="130"/>
      <c r="J25" s="130"/>
      <c r="K25" s="130"/>
      <c r="L25" s="130"/>
      <c r="M25" s="130"/>
      <c r="N25" s="130"/>
      <c r="O25" s="130"/>
      <c r="P25" s="130"/>
    </row>
    <row r="26" spans="2:16" s="215" customFormat="1" ht="15" customHeight="1" x14ac:dyDescent="0.25">
      <c r="B26" s="482" t="s">
        <v>148</v>
      </c>
      <c r="C26" s="483"/>
      <c r="D26" s="484"/>
      <c r="E26" s="128">
        <f t="shared" si="1"/>
        <v>0</v>
      </c>
      <c r="F26" s="252"/>
      <c r="G26" s="130"/>
      <c r="H26" s="130"/>
      <c r="I26" s="130"/>
      <c r="J26" s="130"/>
      <c r="K26" s="130"/>
      <c r="L26" s="130"/>
      <c r="M26" s="130"/>
      <c r="N26" s="130"/>
      <c r="O26" s="130"/>
      <c r="P26" s="130"/>
    </row>
    <row r="27" spans="2:16" s="215" customFormat="1" ht="15" customHeight="1" x14ac:dyDescent="0.25">
      <c r="B27" s="482" t="s">
        <v>149</v>
      </c>
      <c r="C27" s="483"/>
      <c r="D27" s="484"/>
      <c r="E27" s="128">
        <f t="shared" si="1"/>
        <v>0</v>
      </c>
      <c r="F27" s="252"/>
      <c r="G27" s="130"/>
      <c r="H27" s="130"/>
      <c r="I27" s="130"/>
      <c r="J27" s="130"/>
      <c r="K27" s="130"/>
      <c r="L27" s="130"/>
      <c r="M27" s="130"/>
      <c r="N27" s="130"/>
      <c r="O27" s="130"/>
      <c r="P27" s="130"/>
    </row>
    <row r="28" spans="2:16" s="215" customFormat="1" ht="15" customHeight="1" x14ac:dyDescent="0.25">
      <c r="B28" s="482" t="s">
        <v>150</v>
      </c>
      <c r="C28" s="483"/>
      <c r="D28" s="484"/>
      <c r="E28" s="128">
        <f>SUM(E29:E30)</f>
        <v>0</v>
      </c>
      <c r="F28" s="252"/>
      <c r="G28" s="128"/>
      <c r="H28" s="128"/>
      <c r="I28" s="128"/>
      <c r="J28" s="128"/>
      <c r="K28" s="128"/>
      <c r="L28" s="128"/>
      <c r="M28" s="128"/>
      <c r="N28" s="128"/>
      <c r="O28" s="128"/>
      <c r="P28" s="128"/>
    </row>
    <row r="29" spans="2:16" s="215" customFormat="1" ht="15" customHeight="1" x14ac:dyDescent="0.25">
      <c r="B29" s="341"/>
      <c r="C29" s="507"/>
      <c r="D29" s="508"/>
      <c r="E29" s="128">
        <f t="shared" si="1"/>
        <v>0</v>
      </c>
      <c r="F29" s="302"/>
      <c r="G29" s="130"/>
      <c r="H29" s="130"/>
      <c r="I29" s="130"/>
      <c r="J29" s="130"/>
      <c r="K29" s="130"/>
      <c r="L29" s="130"/>
      <c r="M29" s="130"/>
      <c r="N29" s="130"/>
      <c r="O29" s="130"/>
      <c r="P29" s="130"/>
    </row>
    <row r="30" spans="2:16" s="215" customFormat="1" ht="15" customHeight="1" thickBot="1" x14ac:dyDescent="0.3">
      <c r="B30" s="343"/>
      <c r="C30" s="509" t="s">
        <v>151</v>
      </c>
      <c r="D30" s="509"/>
      <c r="E30" s="128">
        <f t="shared" si="1"/>
        <v>0</v>
      </c>
      <c r="F30" s="347" t="s">
        <v>152</v>
      </c>
      <c r="G30" s="242">
        <f>'Other Design - Detail'!G6</f>
        <v>0</v>
      </c>
      <c r="H30" s="242">
        <f>'Other Design - Detail'!H6</f>
        <v>0</v>
      </c>
      <c r="I30" s="242">
        <f>'Other Design - Detail'!I6</f>
        <v>0</v>
      </c>
      <c r="J30" s="242">
        <f>'Other Design - Detail'!J6</f>
        <v>0</v>
      </c>
      <c r="K30" s="242">
        <f>'Other Design - Detail'!K6</f>
        <v>0</v>
      </c>
      <c r="L30" s="242">
        <f>'Other Design - Detail'!L6</f>
        <v>0</v>
      </c>
      <c r="M30" s="242">
        <f>'Other Design - Detail'!M6</f>
        <v>0</v>
      </c>
      <c r="N30" s="242">
        <f>'Other Design - Detail'!N6</f>
        <v>0</v>
      </c>
      <c r="O30" s="242">
        <f>'Other Design - Detail'!O6</f>
        <v>0</v>
      </c>
      <c r="P30" s="242">
        <f>'Other Design - Detail'!P6</f>
        <v>0</v>
      </c>
    </row>
    <row r="31" spans="2:16" s="215" customFormat="1" ht="15" customHeight="1" thickBot="1" x14ac:dyDescent="0.3">
      <c r="B31" s="487" t="s">
        <v>153</v>
      </c>
      <c r="C31" s="495"/>
      <c r="D31" s="496"/>
      <c r="E31" s="124">
        <f>SUM(G31:P31)</f>
        <v>0</v>
      </c>
      <c r="F31" s="302"/>
      <c r="G31" s="129">
        <f>IF(SUM(G16:G30)="",0,SUM(G16:G30))</f>
        <v>0</v>
      </c>
      <c r="H31" s="129">
        <f t="shared" ref="H31:P31" si="2">IF(SUM(H16:H30)="",0,SUM(H16:H30))</f>
        <v>0</v>
      </c>
      <c r="I31" s="129">
        <f t="shared" si="2"/>
        <v>0</v>
      </c>
      <c r="J31" s="129">
        <f t="shared" si="2"/>
        <v>0</v>
      </c>
      <c r="K31" s="129">
        <f t="shared" si="2"/>
        <v>0</v>
      </c>
      <c r="L31" s="129">
        <f t="shared" si="2"/>
        <v>0</v>
      </c>
      <c r="M31" s="129">
        <f t="shared" si="2"/>
        <v>0</v>
      </c>
      <c r="N31" s="129">
        <f t="shared" si="2"/>
        <v>0</v>
      </c>
      <c r="O31" s="129">
        <f t="shared" si="2"/>
        <v>0</v>
      </c>
      <c r="P31" s="129">
        <f t="shared" si="2"/>
        <v>0</v>
      </c>
    </row>
    <row r="32" spans="2:16" s="215" customFormat="1" ht="15" customHeight="1" x14ac:dyDescent="0.25">
      <c r="B32" s="485"/>
      <c r="C32" s="486"/>
      <c r="D32" s="486"/>
      <c r="E32" s="127"/>
      <c r="F32" s="302"/>
      <c r="G32" s="127"/>
      <c r="H32" s="127"/>
      <c r="I32" s="127"/>
      <c r="J32" s="127"/>
      <c r="K32" s="127"/>
      <c r="L32" s="127"/>
      <c r="M32" s="127"/>
      <c r="N32" s="127"/>
      <c r="O32" s="127"/>
      <c r="P32" s="127"/>
    </row>
    <row r="33" spans="1:16" s="215" customFormat="1" ht="30" customHeight="1" x14ac:dyDescent="0.25">
      <c r="A33" s="497" t="s">
        <v>154</v>
      </c>
      <c r="B33" s="498"/>
      <c r="C33" s="498"/>
      <c r="D33" s="498"/>
      <c r="E33" s="340"/>
      <c r="F33" s="302"/>
      <c r="G33" s="306"/>
      <c r="H33" s="306"/>
      <c r="I33" s="306"/>
      <c r="J33" s="306"/>
      <c r="K33" s="306"/>
      <c r="L33" s="306"/>
      <c r="M33" s="306"/>
      <c r="N33" s="306"/>
      <c r="O33" s="306"/>
      <c r="P33" s="306"/>
    </row>
    <row r="34" spans="1:16" s="215" customFormat="1" ht="15" customHeight="1" x14ac:dyDescent="0.25">
      <c r="B34" s="501" t="s">
        <v>155</v>
      </c>
      <c r="C34" s="501"/>
      <c r="D34" s="501"/>
      <c r="E34" s="128">
        <f>SUM(G34:P34)</f>
        <v>0</v>
      </c>
      <c r="F34" s="302"/>
      <c r="G34" s="130"/>
      <c r="H34" s="130"/>
      <c r="I34" s="130"/>
      <c r="J34" s="130"/>
      <c r="K34" s="130"/>
      <c r="L34" s="130"/>
      <c r="M34" s="130"/>
      <c r="N34" s="130"/>
      <c r="O34" s="130"/>
      <c r="P34" s="130"/>
    </row>
    <row r="35" spans="1:16" s="215" customFormat="1" ht="15" customHeight="1" thickBot="1" x14ac:dyDescent="0.3">
      <c r="B35" s="482" t="s">
        <v>156</v>
      </c>
      <c r="C35" s="499"/>
      <c r="D35" s="499"/>
      <c r="E35" s="128">
        <f>SUM(G35:P35)</f>
        <v>0</v>
      </c>
      <c r="F35" s="302"/>
      <c r="G35" s="233"/>
      <c r="H35" s="233"/>
      <c r="I35" s="233"/>
      <c r="J35" s="233"/>
      <c r="K35" s="233"/>
      <c r="L35" s="233"/>
      <c r="M35" s="233"/>
      <c r="N35" s="233"/>
      <c r="O35" s="233"/>
      <c r="P35" s="233"/>
    </row>
    <row r="36" spans="1:16" s="215" customFormat="1" ht="15" customHeight="1" thickBot="1" x14ac:dyDescent="0.3">
      <c r="B36" s="487" t="s">
        <v>157</v>
      </c>
      <c r="C36" s="495"/>
      <c r="D36" s="496"/>
      <c r="E36" s="124">
        <f>SUM(G36:P36)</f>
        <v>0</v>
      </c>
      <c r="F36" s="302"/>
      <c r="G36" s="129">
        <f>IF(SUM(G33:G35)="",0,SUM(G33:G35))</f>
        <v>0</v>
      </c>
      <c r="H36" s="129">
        <f t="shared" ref="H36:P36" si="3">IF(SUM(H33:H35)="",0,SUM(H33:H35))</f>
        <v>0</v>
      </c>
      <c r="I36" s="129">
        <f t="shared" si="3"/>
        <v>0</v>
      </c>
      <c r="J36" s="129">
        <f t="shared" si="3"/>
        <v>0</v>
      </c>
      <c r="K36" s="129">
        <f t="shared" si="3"/>
        <v>0</v>
      </c>
      <c r="L36" s="129">
        <f t="shared" si="3"/>
        <v>0</v>
      </c>
      <c r="M36" s="129">
        <f t="shared" si="3"/>
        <v>0</v>
      </c>
      <c r="N36" s="129">
        <f t="shared" si="3"/>
        <v>0</v>
      </c>
      <c r="O36" s="129">
        <f t="shared" si="3"/>
        <v>0</v>
      </c>
      <c r="P36" s="129">
        <f t="shared" si="3"/>
        <v>0</v>
      </c>
    </row>
    <row r="37" spans="1:16" s="215" customFormat="1" ht="15" customHeight="1" x14ac:dyDescent="0.25">
      <c r="B37" s="497"/>
      <c r="C37" s="502"/>
      <c r="D37" s="502"/>
      <c r="E37" s="127"/>
      <c r="F37" s="302"/>
      <c r="G37" s="127"/>
      <c r="H37" s="127"/>
      <c r="I37" s="127"/>
      <c r="J37" s="127"/>
      <c r="K37" s="127"/>
      <c r="L37" s="127"/>
      <c r="M37" s="127"/>
      <c r="N37" s="127"/>
      <c r="O37" s="127"/>
      <c r="P37" s="127"/>
    </row>
    <row r="38" spans="1:16" s="215" customFormat="1" ht="30" customHeight="1" x14ac:dyDescent="0.25">
      <c r="A38" s="497" t="s">
        <v>158</v>
      </c>
      <c r="B38" s="498"/>
      <c r="C38" s="498"/>
      <c r="D38" s="498"/>
      <c r="E38" s="340"/>
      <c r="F38" s="302"/>
      <c r="G38" s="306"/>
      <c r="H38" s="306"/>
      <c r="I38" s="306"/>
      <c r="J38" s="306"/>
      <c r="K38" s="306"/>
      <c r="L38" s="306"/>
      <c r="M38" s="306"/>
      <c r="N38" s="306"/>
      <c r="O38" s="306"/>
      <c r="P38" s="306"/>
    </row>
    <row r="39" spans="1:16" s="215" customFormat="1" ht="15" customHeight="1" x14ac:dyDescent="0.25">
      <c r="B39" s="501" t="s">
        <v>159</v>
      </c>
      <c r="C39" s="501"/>
      <c r="D39" s="501"/>
      <c r="E39" s="128">
        <f>SUM(G39:P39)</f>
        <v>0</v>
      </c>
      <c r="F39" s="302"/>
      <c r="G39" s="130"/>
      <c r="H39" s="130"/>
      <c r="I39" s="130"/>
      <c r="J39" s="130"/>
      <c r="K39" s="130"/>
      <c r="L39" s="130"/>
      <c r="M39" s="130"/>
      <c r="N39" s="130"/>
      <c r="O39" s="130"/>
      <c r="P39" s="130"/>
    </row>
    <row r="40" spans="1:16" s="215" customFormat="1" ht="15" customHeight="1" x14ac:dyDescent="0.25">
      <c r="B40" s="482" t="s">
        <v>160</v>
      </c>
      <c r="C40" s="499"/>
      <c r="D40" s="499"/>
      <c r="E40" s="128">
        <f>SUM(E41:E42)</f>
        <v>0</v>
      </c>
      <c r="F40" s="302"/>
      <c r="G40" s="128"/>
      <c r="H40" s="128"/>
      <c r="I40" s="128"/>
      <c r="J40" s="128"/>
      <c r="K40" s="128"/>
      <c r="L40" s="128"/>
      <c r="M40" s="128"/>
      <c r="N40" s="128"/>
      <c r="O40" s="128"/>
      <c r="P40" s="128"/>
    </row>
    <row r="41" spans="1:16" s="215" customFormat="1" ht="15" customHeight="1" x14ac:dyDescent="0.25">
      <c r="B41" s="234"/>
      <c r="C41" s="503"/>
      <c r="D41" s="503"/>
      <c r="E41" s="128">
        <f t="shared" ref="E41:E53" si="4">SUM(G41:P41)</f>
        <v>0</v>
      </c>
      <c r="F41" s="302"/>
      <c r="G41" s="130"/>
      <c r="H41" s="130"/>
      <c r="I41" s="130"/>
      <c r="J41" s="130"/>
      <c r="K41" s="130"/>
      <c r="L41" s="130"/>
      <c r="M41" s="130"/>
      <c r="N41" s="130"/>
      <c r="O41" s="130"/>
      <c r="P41" s="130"/>
    </row>
    <row r="42" spans="1:16" s="215" customFormat="1" ht="15" customHeight="1" x14ac:dyDescent="0.25">
      <c r="B42" s="234"/>
      <c r="C42" s="500" t="s">
        <v>161</v>
      </c>
      <c r="D42" s="500"/>
      <c r="E42" s="128">
        <f t="shared" si="4"/>
        <v>0</v>
      </c>
      <c r="F42" s="303" t="s">
        <v>152</v>
      </c>
      <c r="G42" s="243">
        <f>'Work by Owner - Detail'!G6</f>
        <v>0</v>
      </c>
      <c r="H42" s="243">
        <f>'Work by Owner - Detail'!H6</f>
        <v>0</v>
      </c>
      <c r="I42" s="243">
        <f>'Work by Owner - Detail'!I6</f>
        <v>0</v>
      </c>
      <c r="J42" s="243">
        <f>'Work by Owner - Detail'!J6</f>
        <v>0</v>
      </c>
      <c r="K42" s="243">
        <f>'Work by Owner - Detail'!K6</f>
        <v>0</v>
      </c>
      <c r="L42" s="243">
        <f>'Work by Owner - Detail'!L6</f>
        <v>0</v>
      </c>
      <c r="M42" s="243">
        <f>'Work by Owner - Detail'!M6</f>
        <v>0</v>
      </c>
      <c r="N42" s="243">
        <f>'Work by Owner - Detail'!N6</f>
        <v>0</v>
      </c>
      <c r="O42" s="243">
        <f>'Work by Owner - Detail'!O6</f>
        <v>0</v>
      </c>
      <c r="P42" s="243">
        <f>'Work by Owner - Detail'!P6</f>
        <v>0</v>
      </c>
    </row>
    <row r="43" spans="1:16" s="215" customFormat="1" ht="15" customHeight="1" x14ac:dyDescent="0.25">
      <c r="B43" s="501" t="s">
        <v>162</v>
      </c>
      <c r="C43" s="501"/>
      <c r="D43" s="501"/>
      <c r="E43" s="128">
        <f t="shared" si="4"/>
        <v>0</v>
      </c>
      <c r="F43" s="302"/>
      <c r="G43" s="130"/>
      <c r="H43" s="130"/>
      <c r="I43" s="130"/>
      <c r="J43" s="130"/>
      <c r="K43" s="130"/>
      <c r="L43" s="130"/>
      <c r="M43" s="130"/>
      <c r="N43" s="130"/>
      <c r="O43" s="130"/>
      <c r="P43" s="130"/>
    </row>
    <row r="44" spans="1:16" s="215" customFormat="1" ht="15" customHeight="1" x14ac:dyDescent="0.25">
      <c r="B44" s="482" t="s">
        <v>163</v>
      </c>
      <c r="C44" s="499"/>
      <c r="D44" s="506"/>
      <c r="E44" s="128">
        <f t="shared" si="4"/>
        <v>0</v>
      </c>
      <c r="F44" s="302"/>
      <c r="G44" s="130"/>
      <c r="H44" s="130"/>
      <c r="I44" s="130"/>
      <c r="J44" s="130"/>
      <c r="K44" s="130"/>
      <c r="L44" s="130"/>
      <c r="M44" s="130"/>
      <c r="N44" s="130"/>
      <c r="O44" s="130"/>
      <c r="P44" s="130"/>
    </row>
    <row r="45" spans="1:16" s="215" customFormat="1" ht="15" customHeight="1" x14ac:dyDescent="0.25">
      <c r="B45" s="501" t="s">
        <v>164</v>
      </c>
      <c r="C45" s="501" t="s">
        <v>165</v>
      </c>
      <c r="D45" s="501"/>
      <c r="E45" s="128">
        <f t="shared" si="4"/>
        <v>0</v>
      </c>
      <c r="F45" s="302"/>
      <c r="G45" s="130"/>
      <c r="H45" s="130"/>
      <c r="I45" s="130"/>
      <c r="J45" s="130"/>
      <c r="K45" s="130"/>
      <c r="L45" s="130"/>
      <c r="M45" s="130"/>
      <c r="N45" s="130"/>
      <c r="O45" s="130"/>
      <c r="P45" s="130"/>
    </row>
    <row r="46" spans="1:16" s="215" customFormat="1" ht="15" customHeight="1" x14ac:dyDescent="0.25">
      <c r="B46" s="501" t="s">
        <v>166</v>
      </c>
      <c r="C46" s="501" t="s">
        <v>167</v>
      </c>
      <c r="D46" s="501"/>
      <c r="E46" s="128">
        <f t="shared" si="4"/>
        <v>0</v>
      </c>
      <c r="F46" s="302"/>
      <c r="G46" s="130"/>
      <c r="H46" s="130"/>
      <c r="I46" s="130"/>
      <c r="J46" s="130"/>
      <c r="K46" s="130"/>
      <c r="L46" s="130"/>
      <c r="M46" s="130"/>
      <c r="N46" s="130"/>
      <c r="O46" s="130"/>
      <c r="P46" s="130"/>
    </row>
    <row r="47" spans="1:16" s="215" customFormat="1" ht="15" customHeight="1" x14ac:dyDescent="0.25">
      <c r="B47" s="501" t="s">
        <v>168</v>
      </c>
      <c r="C47" s="501"/>
      <c r="D47" s="501"/>
      <c r="E47" s="128">
        <f t="shared" si="4"/>
        <v>0</v>
      </c>
      <c r="F47" s="302"/>
      <c r="G47" s="130"/>
      <c r="H47" s="130"/>
      <c r="I47" s="130"/>
      <c r="J47" s="130"/>
      <c r="K47" s="130"/>
      <c r="L47" s="130"/>
      <c r="M47" s="130"/>
      <c r="N47" s="130"/>
      <c r="O47" s="130"/>
      <c r="P47" s="130"/>
    </row>
    <row r="48" spans="1:16" s="215" customFormat="1" ht="15" customHeight="1" x14ac:dyDescent="0.25">
      <c r="B48" s="501" t="s">
        <v>169</v>
      </c>
      <c r="C48" s="501"/>
      <c r="D48" s="501"/>
      <c r="E48" s="128">
        <f t="shared" si="4"/>
        <v>0</v>
      </c>
      <c r="F48" s="302"/>
      <c r="G48" s="130"/>
      <c r="H48" s="130"/>
      <c r="I48" s="130"/>
      <c r="J48" s="130"/>
      <c r="K48" s="130"/>
      <c r="L48" s="130"/>
      <c r="M48" s="130"/>
      <c r="N48" s="130"/>
      <c r="O48" s="130"/>
      <c r="P48" s="130"/>
    </row>
    <row r="49" spans="1:16" s="215" customFormat="1" ht="15" customHeight="1" x14ac:dyDescent="0.25">
      <c r="B49" s="501" t="s">
        <v>170</v>
      </c>
      <c r="C49" s="501" t="s">
        <v>171</v>
      </c>
      <c r="D49" s="501"/>
      <c r="E49" s="128">
        <f t="shared" si="4"/>
        <v>0</v>
      </c>
      <c r="F49" s="302"/>
      <c r="G49" s="130"/>
      <c r="H49" s="130"/>
      <c r="I49" s="130"/>
      <c r="J49" s="130"/>
      <c r="K49" s="130"/>
      <c r="L49" s="130"/>
      <c r="M49" s="130"/>
      <c r="N49" s="130"/>
      <c r="O49" s="130"/>
      <c r="P49" s="130"/>
    </row>
    <row r="50" spans="1:16" s="215" customFormat="1" ht="15" customHeight="1" x14ac:dyDescent="0.25">
      <c r="B50" s="501" t="s">
        <v>172</v>
      </c>
      <c r="C50" s="501" t="s">
        <v>173</v>
      </c>
      <c r="D50" s="501"/>
      <c r="E50" s="128">
        <f t="shared" si="4"/>
        <v>0</v>
      </c>
      <c r="F50" s="302"/>
      <c r="G50" s="130"/>
      <c r="H50" s="130"/>
      <c r="I50" s="130"/>
      <c r="J50" s="130"/>
      <c r="K50" s="130"/>
      <c r="L50" s="130"/>
      <c r="M50" s="130"/>
      <c r="N50" s="130"/>
      <c r="O50" s="130"/>
      <c r="P50" s="130"/>
    </row>
    <row r="51" spans="1:16" s="215" customFormat="1" ht="15" customHeight="1" x14ac:dyDescent="0.25">
      <c r="B51" s="501" t="s">
        <v>174</v>
      </c>
      <c r="C51" s="501"/>
      <c r="D51" s="501"/>
      <c r="E51" s="128">
        <f t="shared" si="4"/>
        <v>0</v>
      </c>
      <c r="F51" s="302"/>
      <c r="G51" s="130"/>
      <c r="H51" s="130"/>
      <c r="I51" s="130"/>
      <c r="J51" s="130"/>
      <c r="K51" s="130"/>
      <c r="L51" s="130"/>
      <c r="M51" s="130"/>
      <c r="N51" s="130"/>
      <c r="O51" s="130"/>
      <c r="P51" s="130"/>
    </row>
    <row r="52" spans="1:16" s="215" customFormat="1" ht="15" customHeight="1" x14ac:dyDescent="0.25">
      <c r="B52" s="501" t="s">
        <v>175</v>
      </c>
      <c r="C52" s="501"/>
      <c r="D52" s="501"/>
      <c r="E52" s="128">
        <f t="shared" si="4"/>
        <v>0</v>
      </c>
      <c r="F52" s="302"/>
      <c r="G52" s="130"/>
      <c r="H52" s="130"/>
      <c r="I52" s="130"/>
      <c r="J52" s="130"/>
      <c r="K52" s="130"/>
      <c r="L52" s="130"/>
      <c r="M52" s="130"/>
      <c r="N52" s="130"/>
      <c r="O52" s="130"/>
      <c r="P52" s="130"/>
    </row>
    <row r="53" spans="1:16" s="215" customFormat="1" ht="15" customHeight="1" x14ac:dyDescent="0.25">
      <c r="B53" s="501" t="s">
        <v>176</v>
      </c>
      <c r="C53" s="501"/>
      <c r="D53" s="501"/>
      <c r="E53" s="128">
        <f t="shared" si="4"/>
        <v>0</v>
      </c>
      <c r="F53" s="302"/>
      <c r="G53" s="130"/>
      <c r="H53" s="130"/>
      <c r="I53" s="130"/>
      <c r="J53" s="130"/>
      <c r="K53" s="130"/>
      <c r="L53" s="130"/>
      <c r="M53" s="130"/>
      <c r="N53" s="130"/>
      <c r="O53" s="130"/>
      <c r="P53" s="130"/>
    </row>
    <row r="54" spans="1:16" s="215" customFormat="1" ht="15" customHeight="1" x14ac:dyDescent="0.25">
      <c r="B54" s="501" t="s">
        <v>177</v>
      </c>
      <c r="C54" s="501"/>
      <c r="D54" s="501"/>
      <c r="E54" s="128">
        <f>SUM(E55:E56)</f>
        <v>0</v>
      </c>
      <c r="F54" s="302"/>
      <c r="G54" s="128"/>
      <c r="H54" s="128"/>
      <c r="I54" s="128"/>
      <c r="J54" s="128"/>
      <c r="K54" s="128"/>
      <c r="L54" s="128"/>
      <c r="M54" s="128"/>
      <c r="N54" s="128"/>
      <c r="O54" s="128"/>
      <c r="P54" s="128"/>
    </row>
    <row r="55" spans="1:16" s="215" customFormat="1" ht="15" customHeight="1" x14ac:dyDescent="0.25">
      <c r="B55" s="234"/>
      <c r="C55" s="503"/>
      <c r="D55" s="503"/>
      <c r="E55" s="128">
        <f>SUM(G55:P55)</f>
        <v>0</v>
      </c>
      <c r="F55" s="302"/>
      <c r="G55" s="130"/>
      <c r="H55" s="130"/>
      <c r="I55" s="130"/>
      <c r="J55" s="130"/>
      <c r="K55" s="130"/>
      <c r="L55" s="130"/>
      <c r="M55" s="130"/>
      <c r="N55" s="130"/>
      <c r="O55" s="130"/>
      <c r="P55" s="130"/>
    </row>
    <row r="56" spans="1:16" s="215" customFormat="1" ht="15" customHeight="1" thickBot="1" x14ac:dyDescent="0.3">
      <c r="B56" s="234"/>
      <c r="C56" s="500" t="s">
        <v>178</v>
      </c>
      <c r="D56" s="500"/>
      <c r="E56" s="128">
        <f>SUM(G56:P56)</f>
        <v>0</v>
      </c>
      <c r="F56" s="303" t="s">
        <v>152</v>
      </c>
      <c r="G56" s="242">
        <f>'Misc - Detail'!G6</f>
        <v>0</v>
      </c>
      <c r="H56" s="242">
        <f>'Misc - Detail'!H6</f>
        <v>0</v>
      </c>
      <c r="I56" s="242">
        <f>'Misc - Detail'!I6</f>
        <v>0</v>
      </c>
      <c r="J56" s="242">
        <f>'Misc - Detail'!J6</f>
        <v>0</v>
      </c>
      <c r="K56" s="242">
        <f>'Misc - Detail'!K6</f>
        <v>0</v>
      </c>
      <c r="L56" s="242">
        <f>'Misc - Detail'!L6</f>
        <v>0</v>
      </c>
      <c r="M56" s="242">
        <f>'Misc - Detail'!M6</f>
        <v>0</v>
      </c>
      <c r="N56" s="242">
        <f>'Misc - Detail'!N6</f>
        <v>0</v>
      </c>
      <c r="O56" s="242">
        <f>'Misc - Detail'!O6</f>
        <v>0</v>
      </c>
      <c r="P56" s="242">
        <f>'Misc - Detail'!P6</f>
        <v>0</v>
      </c>
    </row>
    <row r="57" spans="1:16" s="215" customFormat="1" ht="15" customHeight="1" thickBot="1" x14ac:dyDescent="0.3">
      <c r="B57" s="487" t="s">
        <v>179</v>
      </c>
      <c r="C57" s="495"/>
      <c r="D57" s="496"/>
      <c r="E57" s="124">
        <f>SUM(G57:P57)</f>
        <v>0</v>
      </c>
      <c r="F57" s="302"/>
      <c r="G57" s="129">
        <f>IF(SUM(G38:G56)="",0,SUM(G38:G56))</f>
        <v>0</v>
      </c>
      <c r="H57" s="129">
        <f t="shared" ref="H57:P57" si="5">IF(SUM(H38:H56)="",0,SUM(H38:H56))</f>
        <v>0</v>
      </c>
      <c r="I57" s="129">
        <f t="shared" si="5"/>
        <v>0</v>
      </c>
      <c r="J57" s="129">
        <f t="shared" si="5"/>
        <v>0</v>
      </c>
      <c r="K57" s="129">
        <f t="shared" si="5"/>
        <v>0</v>
      </c>
      <c r="L57" s="129">
        <f t="shared" si="5"/>
        <v>0</v>
      </c>
      <c r="M57" s="129">
        <f t="shared" si="5"/>
        <v>0</v>
      </c>
      <c r="N57" s="129">
        <f t="shared" si="5"/>
        <v>0</v>
      </c>
      <c r="O57" s="129">
        <f t="shared" si="5"/>
        <v>0</v>
      </c>
      <c r="P57" s="129">
        <f t="shared" si="5"/>
        <v>0</v>
      </c>
    </row>
    <row r="58" spans="1:16" s="215" customFormat="1" ht="15" customHeight="1" x14ac:dyDescent="0.25">
      <c r="B58" s="497"/>
      <c r="C58" s="502"/>
      <c r="D58" s="502"/>
      <c r="E58" s="127"/>
      <c r="F58" s="302"/>
      <c r="G58" s="127"/>
      <c r="H58" s="127"/>
      <c r="I58" s="127"/>
      <c r="J58" s="127"/>
      <c r="K58" s="127"/>
      <c r="L58" s="127"/>
      <c r="M58" s="127"/>
      <c r="N58" s="127"/>
      <c r="O58" s="127"/>
      <c r="P58" s="127"/>
    </row>
    <row r="59" spans="1:16" s="215" customFormat="1" ht="30" customHeight="1" x14ac:dyDescent="0.25">
      <c r="A59" s="497" t="s">
        <v>180</v>
      </c>
      <c r="B59" s="498"/>
      <c r="C59" s="498"/>
      <c r="D59" s="498"/>
      <c r="E59" s="340"/>
      <c r="F59" s="302"/>
      <c r="G59" s="307"/>
      <c r="H59" s="307"/>
      <c r="I59" s="307"/>
      <c r="J59" s="307"/>
      <c r="K59" s="307"/>
      <c r="L59" s="307"/>
      <c r="M59" s="307"/>
      <c r="N59" s="307"/>
      <c r="O59" s="307"/>
      <c r="P59" s="307"/>
    </row>
    <row r="60" spans="1:16" s="215" customFormat="1" ht="15" customHeight="1" x14ac:dyDescent="0.25">
      <c r="B60" s="482" t="s">
        <v>181</v>
      </c>
      <c r="C60" s="499"/>
      <c r="D60" s="499"/>
      <c r="E60" s="128"/>
      <c r="F60" s="302"/>
    </row>
    <row r="61" spans="1:16" s="215" customFormat="1" ht="15" customHeight="1" x14ac:dyDescent="0.25">
      <c r="B61" s="234"/>
      <c r="C61" s="500" t="s">
        <v>182</v>
      </c>
      <c r="D61" s="500"/>
      <c r="E61" s="128">
        <f>SUM(G61:P61)</f>
        <v>0</v>
      </c>
      <c r="F61" s="303" t="s">
        <v>152</v>
      </c>
      <c r="G61" s="243">
        <f>'Furnishings - Detail'!G6</f>
        <v>0</v>
      </c>
      <c r="H61" s="243">
        <f>'Furnishings - Detail'!H6</f>
        <v>0</v>
      </c>
      <c r="I61" s="243">
        <f>'Furnishings - Detail'!I6</f>
        <v>0</v>
      </c>
      <c r="J61" s="243">
        <f>'Furnishings - Detail'!J6</f>
        <v>0</v>
      </c>
      <c r="K61" s="243">
        <f>'Furnishings - Detail'!K6</f>
        <v>0</v>
      </c>
      <c r="L61" s="243">
        <f>'Furnishings - Detail'!L6</f>
        <v>0</v>
      </c>
      <c r="M61" s="243">
        <f>'Furnishings - Detail'!M6</f>
        <v>0</v>
      </c>
      <c r="N61" s="243">
        <f>'Furnishings - Detail'!N6</f>
        <v>0</v>
      </c>
      <c r="O61" s="243">
        <f>'Furnishings - Detail'!O6</f>
        <v>0</v>
      </c>
      <c r="P61" s="243">
        <f>'Furnishings - Detail'!P6</f>
        <v>0</v>
      </c>
    </row>
    <row r="62" spans="1:16" s="215" customFormat="1" ht="15" customHeight="1" x14ac:dyDescent="0.25">
      <c r="B62" s="482" t="s">
        <v>183</v>
      </c>
      <c r="C62" s="499"/>
      <c r="D62" s="499"/>
      <c r="E62" s="128"/>
      <c r="F62" s="302"/>
      <c r="G62" s="235"/>
      <c r="H62" s="235"/>
      <c r="I62" s="235"/>
      <c r="J62" s="235"/>
      <c r="K62" s="235"/>
      <c r="L62" s="235"/>
      <c r="M62" s="235"/>
      <c r="N62" s="235"/>
      <c r="O62" s="235"/>
      <c r="P62" s="235"/>
    </row>
    <row r="63" spans="1:16" s="215" customFormat="1" ht="15" customHeight="1" thickBot="1" x14ac:dyDescent="0.3">
      <c r="B63" s="234"/>
      <c r="C63" s="500" t="s">
        <v>184</v>
      </c>
      <c r="D63" s="500"/>
      <c r="E63" s="128">
        <f>SUM(G63:P63)</f>
        <v>0</v>
      </c>
      <c r="F63" s="303" t="s">
        <v>152</v>
      </c>
      <c r="G63" s="242">
        <f>'Equipment - Detail'!G6</f>
        <v>0</v>
      </c>
      <c r="H63" s="242">
        <f>'Equipment - Detail'!H6</f>
        <v>0</v>
      </c>
      <c r="I63" s="242">
        <f>'Equipment - Detail'!I6</f>
        <v>0</v>
      </c>
      <c r="J63" s="242">
        <f>'Equipment - Detail'!J6</f>
        <v>0</v>
      </c>
      <c r="K63" s="242">
        <f>'Equipment - Detail'!K6</f>
        <v>0</v>
      </c>
      <c r="L63" s="242">
        <f>'Equipment - Detail'!L6</f>
        <v>0</v>
      </c>
      <c r="M63" s="242">
        <f>'Equipment - Detail'!M6</f>
        <v>0</v>
      </c>
      <c r="N63" s="242">
        <f>'Equipment - Detail'!N6</f>
        <v>0</v>
      </c>
      <c r="O63" s="242">
        <f>'Equipment - Detail'!O6</f>
        <v>0</v>
      </c>
      <c r="P63" s="242">
        <f>'Equipment - Detail'!P6</f>
        <v>0</v>
      </c>
    </row>
    <row r="64" spans="1:16" s="215" customFormat="1" ht="15" customHeight="1" thickBot="1" x14ac:dyDescent="0.3">
      <c r="B64" s="487" t="s">
        <v>185</v>
      </c>
      <c r="C64" s="495"/>
      <c r="D64" s="496"/>
      <c r="E64" s="124">
        <f>SUM(G64:P64)</f>
        <v>0</v>
      </c>
      <c r="F64" s="302"/>
      <c r="G64" s="129">
        <f>IF(SUM(G59:G63)="",0,SUM(G59:G63))</f>
        <v>0</v>
      </c>
      <c r="H64" s="129">
        <f t="shared" ref="H64:P64" si="6">IF(SUM(H59:H63)="",0,SUM(H59:H63))</f>
        <v>0</v>
      </c>
      <c r="I64" s="129">
        <f t="shared" si="6"/>
        <v>0</v>
      </c>
      <c r="J64" s="129">
        <f t="shared" si="6"/>
        <v>0</v>
      </c>
      <c r="K64" s="129">
        <f t="shared" si="6"/>
        <v>0</v>
      </c>
      <c r="L64" s="129">
        <f t="shared" si="6"/>
        <v>0</v>
      </c>
      <c r="M64" s="129">
        <f t="shared" si="6"/>
        <v>0</v>
      </c>
      <c r="N64" s="129">
        <f t="shared" si="6"/>
        <v>0</v>
      </c>
      <c r="O64" s="129">
        <f t="shared" si="6"/>
        <v>0</v>
      </c>
      <c r="P64" s="129">
        <f t="shared" si="6"/>
        <v>0</v>
      </c>
    </row>
    <row r="65" spans="1:16" s="215" customFormat="1" ht="15" customHeight="1" x14ac:dyDescent="0.25">
      <c r="B65" s="252"/>
      <c r="C65" s="252"/>
      <c r="D65" s="252"/>
      <c r="E65" s="252"/>
      <c r="F65" s="252"/>
      <c r="G65" s="252"/>
      <c r="H65" s="252"/>
      <c r="I65" s="252"/>
      <c r="J65" s="252"/>
      <c r="K65" s="252"/>
      <c r="L65" s="252"/>
      <c r="M65" s="252"/>
      <c r="N65" s="252"/>
      <c r="O65" s="252"/>
      <c r="P65" s="252"/>
    </row>
    <row r="66" spans="1:16" s="215" customFormat="1" ht="30" customHeight="1" thickBot="1" x14ac:dyDescent="0.3">
      <c r="A66" s="497" t="s">
        <v>186</v>
      </c>
      <c r="B66" s="498"/>
      <c r="C66" s="498"/>
      <c r="D66" s="498"/>
      <c r="E66" s="340"/>
      <c r="F66" s="252"/>
      <c r="G66" s="306"/>
      <c r="H66" s="306"/>
      <c r="I66" s="306"/>
      <c r="J66" s="306"/>
      <c r="K66" s="306"/>
      <c r="L66" s="306"/>
      <c r="M66" s="306"/>
      <c r="N66" s="306"/>
      <c r="O66" s="306"/>
      <c r="P66" s="306"/>
    </row>
    <row r="67" spans="1:16" s="215" customFormat="1" ht="15" customHeight="1" thickBot="1" x14ac:dyDescent="0.3">
      <c r="B67" s="487" t="s">
        <v>187</v>
      </c>
      <c r="C67" s="495"/>
      <c r="D67" s="496"/>
      <c r="E67" s="124">
        <f>SUM(G66:P67)</f>
        <v>0</v>
      </c>
      <c r="F67" s="252"/>
      <c r="G67" s="129">
        <f>IF(G2="Previous",0,IF(G14=0,0,SUM((G14/$E$14)*Summary!$AL$32)))</f>
        <v>0</v>
      </c>
      <c r="H67" s="129">
        <f>IF(H2="Previous",0,IF(H14=0,0,SUM((H14/$E$14)*Summary!$AL$32)))</f>
        <v>0</v>
      </c>
      <c r="I67" s="129">
        <f>IF(I2="Previous",0,IF(I14=0,0,SUM((I14/$E$14)*Summary!$AL$32)))</f>
        <v>0</v>
      </c>
      <c r="J67" s="129">
        <f>IF(J2="Previous",0,IF(J14=0,0,SUM((J14/$E$14)*Summary!$AL$32)))</f>
        <v>0</v>
      </c>
      <c r="K67" s="129">
        <f>IF(K2="Previous",0,IF(K14=0,0,SUM((K14/$E$14)*Summary!$AL$32)))</f>
        <v>0</v>
      </c>
      <c r="L67" s="129">
        <f>IF(L2="Previous",0,IF(L14=0,0,SUM((L14/$E$14)*Summary!$AL$32)))</f>
        <v>0</v>
      </c>
      <c r="M67" s="129">
        <f>IF(M2="Previous",0,IF(M14=0,0,SUM((M14/$E$14)*Summary!$AL$32)))</f>
        <v>0</v>
      </c>
      <c r="N67" s="129">
        <f>IF(N2="Previous",0,IF(N14=0,0,SUM((N14/$E$14)*Summary!$AL$32)))</f>
        <v>0</v>
      </c>
      <c r="O67" s="129">
        <f>IF(O2="Previous",0,IF(O14=0,0,SUM((O14/$E$14)*Summary!$AL$32)))</f>
        <v>0</v>
      </c>
      <c r="P67" s="129">
        <f>IF(P2="Previous",0,IF(P14=0,0,SUM((P14/$E$14)*Summary!$AL$32)))</f>
        <v>0</v>
      </c>
    </row>
    <row r="68" spans="1:16" s="215" customFormat="1" ht="15" customHeight="1" x14ac:dyDescent="0.25">
      <c r="F68" s="252"/>
      <c r="G68" s="304"/>
      <c r="H68" s="304"/>
      <c r="I68" s="304"/>
      <c r="J68" s="304"/>
      <c r="K68" s="304"/>
      <c r="L68" s="304"/>
      <c r="M68" s="304"/>
      <c r="N68" s="304"/>
      <c r="O68" s="304"/>
      <c r="P68" s="304"/>
    </row>
    <row r="69" spans="1:16" s="215" customFormat="1" ht="30" customHeight="1" thickBot="1" x14ac:dyDescent="0.3">
      <c r="A69" s="497" t="s">
        <v>188</v>
      </c>
      <c r="B69" s="498"/>
      <c r="C69" s="498"/>
      <c r="D69" s="498"/>
      <c r="F69" s="252"/>
    </row>
    <row r="70" spans="1:16" s="215" customFormat="1" ht="15" customHeight="1" thickBot="1" x14ac:dyDescent="0.3">
      <c r="B70" s="487" t="s">
        <v>189</v>
      </c>
      <c r="C70" s="495"/>
      <c r="D70" s="496"/>
      <c r="E70" s="124">
        <f>SUM(G70:P70)</f>
        <v>0</v>
      </c>
      <c r="F70" s="252"/>
      <c r="G70" s="128">
        <f>SUM(G7:G8)</f>
        <v>0</v>
      </c>
      <c r="H70" s="128">
        <f t="shared" ref="H70:P70" si="7">SUM(H7:H8)</f>
        <v>0</v>
      </c>
      <c r="I70" s="128">
        <f t="shared" si="7"/>
        <v>0</v>
      </c>
      <c r="J70" s="128">
        <f t="shared" si="7"/>
        <v>0</v>
      </c>
      <c r="K70" s="128">
        <f t="shared" si="7"/>
        <v>0</v>
      </c>
      <c r="L70" s="128">
        <f t="shared" si="7"/>
        <v>0</v>
      </c>
      <c r="M70" s="128">
        <f t="shared" si="7"/>
        <v>0</v>
      </c>
      <c r="N70" s="128">
        <f t="shared" si="7"/>
        <v>0</v>
      </c>
      <c r="O70" s="128">
        <f t="shared" si="7"/>
        <v>0</v>
      </c>
      <c r="P70" s="128">
        <f t="shared" si="7"/>
        <v>0</v>
      </c>
    </row>
    <row r="71" spans="1:16" s="215" customFormat="1" ht="15" customHeight="1" thickBot="1" x14ac:dyDescent="0.3">
      <c r="B71" s="487" t="s">
        <v>190</v>
      </c>
      <c r="C71" s="495"/>
      <c r="D71" s="496"/>
      <c r="E71" s="124">
        <f>SUM(G71:P71)</f>
        <v>0</v>
      </c>
      <c r="F71" s="252"/>
      <c r="G71" s="129">
        <f>G14</f>
        <v>0</v>
      </c>
      <c r="H71" s="129">
        <f t="shared" ref="H71:P71" si="8">H14</f>
        <v>0</v>
      </c>
      <c r="I71" s="129">
        <f t="shared" si="8"/>
        <v>0</v>
      </c>
      <c r="J71" s="129">
        <f t="shared" si="8"/>
        <v>0</v>
      </c>
      <c r="K71" s="129">
        <f t="shared" si="8"/>
        <v>0</v>
      </c>
      <c r="L71" s="129">
        <f t="shared" si="8"/>
        <v>0</v>
      </c>
      <c r="M71" s="129">
        <f t="shared" si="8"/>
        <v>0</v>
      </c>
      <c r="N71" s="129">
        <f t="shared" si="8"/>
        <v>0</v>
      </c>
      <c r="O71" s="129">
        <f t="shared" si="8"/>
        <v>0</v>
      </c>
      <c r="P71" s="129">
        <f t="shared" si="8"/>
        <v>0</v>
      </c>
    </row>
    <row r="72" spans="1:16" s="215" customFormat="1" ht="15" customHeight="1" thickBot="1" x14ac:dyDescent="0.3">
      <c r="B72" s="487" t="s">
        <v>191</v>
      </c>
      <c r="C72" s="495"/>
      <c r="D72" s="496"/>
      <c r="E72" s="124">
        <f>SUM(G72:P72)</f>
        <v>0</v>
      </c>
      <c r="F72" s="252"/>
      <c r="G72" s="129">
        <f>(G66+G67+G57+G36+G31)</f>
        <v>0</v>
      </c>
      <c r="H72" s="129">
        <f t="shared" ref="H72:P72" si="9">(H66+H67+H57+H36+H31)</f>
        <v>0</v>
      </c>
      <c r="I72" s="129">
        <f t="shared" si="9"/>
        <v>0</v>
      </c>
      <c r="J72" s="129">
        <f t="shared" si="9"/>
        <v>0</v>
      </c>
      <c r="K72" s="129">
        <f t="shared" si="9"/>
        <v>0</v>
      </c>
      <c r="L72" s="129">
        <f t="shared" si="9"/>
        <v>0</v>
      </c>
      <c r="M72" s="129">
        <f t="shared" si="9"/>
        <v>0</v>
      </c>
      <c r="N72" s="129">
        <f t="shared" si="9"/>
        <v>0</v>
      </c>
      <c r="O72" s="129">
        <f t="shared" si="9"/>
        <v>0</v>
      </c>
      <c r="P72" s="129">
        <f t="shared" si="9"/>
        <v>0</v>
      </c>
    </row>
    <row r="73" spans="1:16" s="215" customFormat="1" ht="15" customHeight="1" thickBot="1" x14ac:dyDescent="0.3">
      <c r="B73" s="342" t="s">
        <v>180</v>
      </c>
      <c r="C73" s="344"/>
      <c r="D73" s="345"/>
      <c r="E73" s="124">
        <f>SUM(G73:P73)</f>
        <v>0</v>
      </c>
      <c r="F73" s="252"/>
      <c r="G73" s="129">
        <f>G64</f>
        <v>0</v>
      </c>
      <c r="H73" s="129">
        <f t="shared" ref="H73:P73" si="10">H64</f>
        <v>0</v>
      </c>
      <c r="I73" s="129">
        <f t="shared" si="10"/>
        <v>0</v>
      </c>
      <c r="J73" s="129">
        <f t="shared" si="10"/>
        <v>0</v>
      </c>
      <c r="K73" s="129">
        <f t="shared" si="10"/>
        <v>0</v>
      </c>
      <c r="L73" s="129">
        <f t="shared" si="10"/>
        <v>0</v>
      </c>
      <c r="M73" s="129">
        <f t="shared" si="10"/>
        <v>0</v>
      </c>
      <c r="N73" s="129">
        <f t="shared" si="10"/>
        <v>0</v>
      </c>
      <c r="O73" s="129">
        <f t="shared" si="10"/>
        <v>0</v>
      </c>
      <c r="P73" s="129">
        <f t="shared" si="10"/>
        <v>0</v>
      </c>
    </row>
    <row r="74" spans="1:16" s="215" customFormat="1" ht="15" customHeight="1" thickBot="1" x14ac:dyDescent="0.3">
      <c r="B74" s="487" t="s">
        <v>192</v>
      </c>
      <c r="C74" s="495"/>
      <c r="D74" s="496"/>
      <c r="E74" s="124">
        <f>SUM(G74:P74)</f>
        <v>0</v>
      </c>
      <c r="F74" s="252"/>
      <c r="G74" s="124">
        <f>SUM(G69:G73)</f>
        <v>0</v>
      </c>
      <c r="H74" s="124">
        <f t="shared" ref="H74:P74" si="11">SUM(H70:H73)</f>
        <v>0</v>
      </c>
      <c r="I74" s="124">
        <f t="shared" si="11"/>
        <v>0</v>
      </c>
      <c r="J74" s="124">
        <f t="shared" si="11"/>
        <v>0</v>
      </c>
      <c r="K74" s="124">
        <f t="shared" si="11"/>
        <v>0</v>
      </c>
      <c r="L74" s="124">
        <f t="shared" si="11"/>
        <v>0</v>
      </c>
      <c r="M74" s="124">
        <f t="shared" si="11"/>
        <v>0</v>
      </c>
      <c r="N74" s="124">
        <f t="shared" si="11"/>
        <v>0</v>
      </c>
      <c r="O74" s="124">
        <f t="shared" si="11"/>
        <v>0</v>
      </c>
      <c r="P74" s="124">
        <f t="shared" si="11"/>
        <v>0</v>
      </c>
    </row>
  </sheetData>
  <sheetProtection algorithmName="SHA-512" hashValue="pG0SKY8HyJXfd+1sFOitQj23KX3eRA5I44iz/yRPzrdcl56UygGw7R1pxJNAIYNBSBCUViB8Kb/njwCj6mWsKQ==" saltValue="aZhHIQKhMIWewsvCyVx72Q==" spinCount="100000" sheet="1" selectLockedCells="1"/>
  <mergeCells count="67">
    <mergeCell ref="G1:P1"/>
    <mergeCell ref="C61:D61"/>
    <mergeCell ref="C56:D56"/>
    <mergeCell ref="A7:D7"/>
    <mergeCell ref="A66:D66"/>
    <mergeCell ref="A16:D16"/>
    <mergeCell ref="B43:D43"/>
    <mergeCell ref="B44:D44"/>
    <mergeCell ref="C29:D29"/>
    <mergeCell ref="C30:D30"/>
    <mergeCell ref="B24:D24"/>
    <mergeCell ref="B14:D14"/>
    <mergeCell ref="B48:D48"/>
    <mergeCell ref="B49:D49"/>
    <mergeCell ref="B50:D50"/>
    <mergeCell ref="B20:D20"/>
    <mergeCell ref="B67:D67"/>
    <mergeCell ref="B32:D32"/>
    <mergeCell ref="B58:D58"/>
    <mergeCell ref="B31:D31"/>
    <mergeCell ref="B36:D36"/>
    <mergeCell ref="B57:D57"/>
    <mergeCell ref="B60:D60"/>
    <mergeCell ref="B51:D51"/>
    <mergeCell ref="B52:D52"/>
    <mergeCell ref="B53:D53"/>
    <mergeCell ref="B54:D54"/>
    <mergeCell ref="C55:D55"/>
    <mergeCell ref="C41:D41"/>
    <mergeCell ref="C42:D42"/>
    <mergeCell ref="B45:D45"/>
    <mergeCell ref="B34:D34"/>
    <mergeCell ref="B35:D35"/>
    <mergeCell ref="B27:D27"/>
    <mergeCell ref="B28:D28"/>
    <mergeCell ref="A59:D59"/>
    <mergeCell ref="A38:D38"/>
    <mergeCell ref="B46:D46"/>
    <mergeCell ref="B37:D37"/>
    <mergeCell ref="B62:D62"/>
    <mergeCell ref="C63:D63"/>
    <mergeCell ref="B47:D47"/>
    <mergeCell ref="B64:D64"/>
    <mergeCell ref="B39:D39"/>
    <mergeCell ref="B40:D40"/>
    <mergeCell ref="B21:D21"/>
    <mergeCell ref="A33:D33"/>
    <mergeCell ref="B22:D22"/>
    <mergeCell ref="B23:D23"/>
    <mergeCell ref="B25:D25"/>
    <mergeCell ref="B26:D26"/>
    <mergeCell ref="B71:D71"/>
    <mergeCell ref="B72:D72"/>
    <mergeCell ref="B74:D74"/>
    <mergeCell ref="A69:D69"/>
    <mergeCell ref="B70:D70"/>
    <mergeCell ref="B4:D4"/>
    <mergeCell ref="B5:D5"/>
    <mergeCell ref="B17:D17"/>
    <mergeCell ref="B18:D18"/>
    <mergeCell ref="B19:D19"/>
    <mergeCell ref="B15:D15"/>
    <mergeCell ref="B9:D9"/>
    <mergeCell ref="B8:D8"/>
    <mergeCell ref="B11:D11"/>
    <mergeCell ref="B13:D13"/>
    <mergeCell ref="B12:D12"/>
  </mergeCells>
  <conditionalFormatting sqref="G7:P7">
    <cfRule type="expression" dxfId="31" priority="3">
      <formula>G$2="Previous"</formula>
    </cfRule>
  </conditionalFormatting>
  <conditionalFormatting sqref="G10:P10">
    <cfRule type="expression" dxfId="30" priority="15">
      <formula>G$2="Previous"</formula>
    </cfRule>
  </conditionalFormatting>
  <conditionalFormatting sqref="G16:P16">
    <cfRule type="expression" dxfId="29" priority="13">
      <formula>G$2="Previous"</formula>
    </cfRule>
  </conditionalFormatting>
  <conditionalFormatting sqref="G33:P33">
    <cfRule type="expression" dxfId="28" priority="11">
      <formula>G$2="Previous"</formula>
    </cfRule>
  </conditionalFormatting>
  <conditionalFormatting sqref="G38:P38">
    <cfRule type="expression" dxfId="27" priority="9">
      <formula>G$2="Previous"</formula>
    </cfRule>
  </conditionalFormatting>
  <conditionalFormatting sqref="G59:P59">
    <cfRule type="expression" dxfId="26" priority="7">
      <formula>G$2="Previous"</formula>
    </cfRule>
  </conditionalFormatting>
  <conditionalFormatting sqref="G66:P66">
    <cfRule type="expression" dxfId="25" priority="5">
      <formula>G$2="Previous"</formula>
    </cfRule>
  </conditionalFormatting>
  <dataValidations count="2">
    <dataValidation type="list" allowBlank="1" showInputMessage="1" showErrorMessage="1" sqref="G2:P2" xr:uid="{00000000-0002-0000-0200-000000000000}">
      <formula1>$AA$1:$AA$4</formula1>
    </dataValidation>
    <dataValidation type="list" allowBlank="1" showInputMessage="1" showErrorMessage="1" sqref="E10" xr:uid="{00000000-0002-0000-0200-000001000000}">
      <formula1>$AA$8:$AA$10</formula1>
    </dataValidation>
  </dataValidations>
  <hyperlinks>
    <hyperlink ref="C42:D42" location="'Work by Owner - Detail'!G8" display="Detailed Backup List of Work by Owner" xr:uid="{00000000-0004-0000-0200-000000000000}"/>
    <hyperlink ref="C56:D56" location="'Misc - Detail'!G8" display="Detailed Backup List of Misc. Other Costs" xr:uid="{00000000-0004-0000-0200-000001000000}"/>
    <hyperlink ref="C61:D61" location="'Furnishings - Detail'!G8" display="Detailed Backup List of Furnishings" xr:uid="{00000000-0004-0000-0200-000002000000}"/>
    <hyperlink ref="C63:D63" location="'Equipment - Detail'!A1" display="Detailed Backup of Movable Equipment" xr:uid="{00000000-0004-0000-0200-000003000000}"/>
    <hyperlink ref="F42" location="'Work by Owner - Detail'!G8" display="&gt;&gt;" xr:uid="{00000000-0004-0000-0200-000004000000}"/>
    <hyperlink ref="F56" location="'Misc - Detail'!G8" display="&gt;&gt;" xr:uid="{00000000-0004-0000-0200-000005000000}"/>
    <hyperlink ref="F61" location="'Furnishings - Detail'!G8" display="&gt;&gt;" xr:uid="{00000000-0004-0000-0200-000006000000}"/>
    <hyperlink ref="F63" location="'Equipment - Detail'!G8" display="&gt;&gt;" xr:uid="{00000000-0004-0000-0200-000007000000}"/>
    <hyperlink ref="C30:D30" location="'Other Design - Detail'!G8" display="Detailed Backup List of Other Design &amp; Related" xr:uid="{00000000-0004-0000-0200-000008000000}"/>
    <hyperlink ref="F30" location="'Other Design - Detail'!G8" display="&gt;&gt;" xr:uid="{00000000-0004-0000-0200-000009000000}"/>
  </hyperlinks>
  <printOptions horizontalCentered="1"/>
  <pageMargins left="0.25" right="0.25" top="0.25" bottom="0.25" header="0" footer="0"/>
  <pageSetup scale="53" fitToWidth="0" orientation="landscape" draft="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C17" sqref="C17:D17"/>
    </sheetView>
  </sheetViews>
  <sheetFormatPr defaultColWidth="9.109375" defaultRowHeight="13.2" x14ac:dyDescent="0.25"/>
  <cols>
    <col min="1" max="1" width="4" style="34" customWidth="1"/>
    <col min="2" max="2" width="3" style="34" customWidth="1"/>
    <col min="3" max="3" width="9.109375" style="34"/>
    <col min="4" max="4" width="30.88671875" style="34" customWidth="1"/>
    <col min="5" max="5" width="12.6640625" style="34" customWidth="1"/>
    <col min="6" max="6" width="1.88671875" style="34" customWidth="1"/>
    <col min="7" max="16" width="13.33203125" style="34" customWidth="1"/>
    <col min="17" max="26" width="12.6640625" style="34" customWidth="1"/>
    <col min="27" max="16384" width="9.109375" style="34"/>
  </cols>
  <sheetData>
    <row r="1" spans="1:16" s="35" customFormat="1" ht="16.5" customHeight="1" x14ac:dyDescent="0.25">
      <c r="A1" s="105" t="str">
        <f>Summary!A2</f>
        <v>DGS-30-198</v>
      </c>
      <c r="B1" s="105"/>
      <c r="C1" s="105"/>
      <c r="D1" s="261"/>
      <c r="E1" s="261"/>
    </row>
    <row r="2" spans="1:16" s="35" customFormat="1" ht="16.5" customHeight="1" x14ac:dyDescent="0.25">
      <c r="A2" s="35" t="str">
        <f>Summary!A3</f>
        <v>(Rev. 04/24)</v>
      </c>
      <c r="B2" s="36"/>
      <c r="C2" s="36"/>
      <c r="D2" s="125"/>
      <c r="F2" s="34"/>
      <c r="G2" s="510"/>
      <c r="H2" s="511"/>
      <c r="I2" s="511"/>
      <c r="J2" s="511"/>
      <c r="K2" s="511"/>
      <c r="L2" s="511"/>
      <c r="M2" s="511"/>
      <c r="N2" s="511"/>
      <c r="O2" s="511"/>
      <c r="P2" s="511"/>
    </row>
    <row r="3" spans="1:16" ht="30" customHeight="1" x14ac:dyDescent="0.25">
      <c r="A3" s="36"/>
      <c r="B3" s="37"/>
      <c r="C3" s="517" t="s">
        <v>193</v>
      </c>
      <c r="D3" s="517"/>
      <c r="G3" s="126" t="s">
        <v>114</v>
      </c>
      <c r="H3" s="127" t="s">
        <v>115</v>
      </c>
      <c r="I3" s="127" t="s">
        <v>116</v>
      </c>
      <c r="J3" s="127" t="s">
        <v>117</v>
      </c>
      <c r="K3" s="127" t="s">
        <v>118</v>
      </c>
      <c r="L3" s="127" t="s">
        <v>119</v>
      </c>
      <c r="M3" s="127" t="s">
        <v>120</v>
      </c>
      <c r="N3" s="127" t="s">
        <v>121</v>
      </c>
      <c r="O3" s="127" t="s">
        <v>122</v>
      </c>
      <c r="P3" s="127" t="s">
        <v>123</v>
      </c>
    </row>
    <row r="4" spans="1:16" ht="44.1" customHeight="1" x14ac:dyDescent="0.25">
      <c r="B4" s="512" t="s">
        <v>194</v>
      </c>
      <c r="C4" s="512"/>
      <c r="D4" s="512"/>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x14ac:dyDescent="0.3">
      <c r="B5" s="438" t="s">
        <v>14</v>
      </c>
      <c r="C5" s="438"/>
      <c r="D5" s="438"/>
      <c r="E5" s="340" t="s">
        <v>195</v>
      </c>
      <c r="G5" s="340" t="s">
        <v>127</v>
      </c>
      <c r="H5" s="340" t="s">
        <v>127</v>
      </c>
      <c r="I5" s="340" t="s">
        <v>127</v>
      </c>
      <c r="J5" s="340" t="s">
        <v>127</v>
      </c>
      <c r="K5" s="340" t="s">
        <v>127</v>
      </c>
      <c r="L5" s="340" t="s">
        <v>127</v>
      </c>
      <c r="M5" s="340" t="s">
        <v>127</v>
      </c>
      <c r="N5" s="340" t="s">
        <v>127</v>
      </c>
      <c r="O5" s="340" t="s">
        <v>127</v>
      </c>
      <c r="P5" s="340" t="s">
        <v>127</v>
      </c>
    </row>
    <row r="6" spans="1:16" ht="30" customHeight="1" thickBot="1" x14ac:dyDescent="0.3">
      <c r="B6" s="487" t="s">
        <v>196</v>
      </c>
      <c r="C6" s="495"/>
      <c r="D6" s="496"/>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x14ac:dyDescent="0.25">
      <c r="B7" s="514" t="s">
        <v>150</v>
      </c>
      <c r="C7" s="515"/>
      <c r="D7" s="516"/>
      <c r="E7" s="128"/>
      <c r="G7" s="129"/>
      <c r="H7" s="128"/>
      <c r="I7" s="128"/>
      <c r="J7" s="128"/>
      <c r="K7" s="128"/>
      <c r="L7" s="128"/>
      <c r="M7" s="128"/>
      <c r="N7" s="128"/>
      <c r="O7" s="128"/>
      <c r="P7" s="128"/>
    </row>
    <row r="8" spans="1:16" ht="15" customHeight="1" x14ac:dyDescent="0.25">
      <c r="B8" s="341"/>
      <c r="C8" s="507"/>
      <c r="D8" s="508"/>
      <c r="E8" s="128">
        <f t="shared" ref="E8:E57" si="1">SUM(G8:P8)</f>
        <v>0</v>
      </c>
      <c r="G8" s="130"/>
      <c r="H8" s="130"/>
      <c r="I8" s="130"/>
      <c r="J8" s="130"/>
      <c r="K8" s="130"/>
      <c r="L8" s="130"/>
      <c r="M8" s="130"/>
      <c r="N8" s="130"/>
      <c r="O8" s="130"/>
      <c r="P8" s="130"/>
    </row>
    <row r="9" spans="1:16" ht="15" customHeight="1" x14ac:dyDescent="0.25">
      <c r="B9" s="341"/>
      <c r="C9" s="507"/>
      <c r="D9" s="508"/>
      <c r="E9" s="128">
        <f t="shared" si="1"/>
        <v>0</v>
      </c>
      <c r="G9" s="130"/>
      <c r="H9" s="130"/>
      <c r="I9" s="130"/>
      <c r="J9" s="130"/>
      <c r="K9" s="130"/>
      <c r="L9" s="130"/>
      <c r="M9" s="130"/>
      <c r="N9" s="130"/>
      <c r="O9" s="130"/>
      <c r="P9" s="130"/>
    </row>
    <row r="10" spans="1:16" ht="15" customHeight="1" x14ac:dyDescent="0.25">
      <c r="B10" s="341"/>
      <c r="C10" s="507"/>
      <c r="D10" s="508"/>
      <c r="E10" s="128">
        <f t="shared" si="1"/>
        <v>0</v>
      </c>
      <c r="G10" s="130"/>
      <c r="H10" s="130"/>
      <c r="I10" s="130"/>
      <c r="J10" s="130"/>
      <c r="K10" s="130"/>
      <c r="L10" s="130"/>
      <c r="M10" s="130"/>
      <c r="N10" s="130"/>
      <c r="O10" s="130"/>
      <c r="P10" s="130"/>
    </row>
    <row r="11" spans="1:16" ht="15" customHeight="1" x14ac:dyDescent="0.25">
      <c r="B11" s="341"/>
      <c r="C11" s="507"/>
      <c r="D11" s="508"/>
      <c r="E11" s="128">
        <f t="shared" si="1"/>
        <v>0</v>
      </c>
      <c r="G11" s="130"/>
      <c r="H11" s="130"/>
      <c r="I11" s="130"/>
      <c r="J11" s="130"/>
      <c r="K11" s="130"/>
      <c r="L11" s="130"/>
      <c r="M11" s="130"/>
      <c r="N11" s="130"/>
      <c r="O11" s="130"/>
      <c r="P11" s="130"/>
    </row>
    <row r="12" spans="1:16" ht="15" customHeight="1" x14ac:dyDescent="0.25">
      <c r="B12" s="341"/>
      <c r="C12" s="507"/>
      <c r="D12" s="508"/>
      <c r="E12" s="128">
        <f t="shared" si="1"/>
        <v>0</v>
      </c>
      <c r="G12" s="130"/>
      <c r="H12" s="130"/>
      <c r="I12" s="130"/>
      <c r="J12" s="130"/>
      <c r="K12" s="130"/>
      <c r="L12" s="130"/>
      <c r="M12" s="130"/>
      <c r="N12" s="130"/>
      <c r="O12" s="130"/>
      <c r="P12" s="130"/>
    </row>
    <row r="13" spans="1:16" ht="15" customHeight="1" x14ac:dyDescent="0.25">
      <c r="B13" s="341"/>
      <c r="C13" s="507"/>
      <c r="D13" s="508"/>
      <c r="E13" s="128">
        <f t="shared" si="1"/>
        <v>0</v>
      </c>
      <c r="G13" s="130"/>
      <c r="H13" s="130"/>
      <c r="I13" s="130"/>
      <c r="J13" s="130"/>
      <c r="K13" s="130"/>
      <c r="L13" s="130"/>
      <c r="M13" s="130"/>
      <c r="N13" s="130"/>
      <c r="O13" s="130"/>
      <c r="P13" s="130"/>
    </row>
    <row r="14" spans="1:16" ht="15" customHeight="1" x14ac:dyDescent="0.25">
      <c r="B14" s="341"/>
      <c r="C14" s="507"/>
      <c r="D14" s="508"/>
      <c r="E14" s="128">
        <f t="shared" si="1"/>
        <v>0</v>
      </c>
      <c r="G14" s="130"/>
      <c r="H14" s="130"/>
      <c r="I14" s="130"/>
      <c r="J14" s="130"/>
      <c r="K14" s="130"/>
      <c r="L14" s="130"/>
      <c r="M14" s="130"/>
      <c r="N14" s="130"/>
      <c r="O14" s="130"/>
      <c r="P14" s="130"/>
    </row>
    <row r="15" spans="1:16" ht="15" customHeight="1" x14ac:dyDescent="0.25">
      <c r="B15" s="341"/>
      <c r="C15" s="507"/>
      <c r="D15" s="508"/>
      <c r="E15" s="128">
        <f t="shared" si="1"/>
        <v>0</v>
      </c>
      <c r="G15" s="130"/>
      <c r="H15" s="130"/>
      <c r="I15" s="130"/>
      <c r="J15" s="130"/>
      <c r="K15" s="130"/>
      <c r="L15" s="130"/>
      <c r="M15" s="130"/>
      <c r="N15" s="130"/>
      <c r="O15" s="130"/>
      <c r="P15" s="130"/>
    </row>
    <row r="16" spans="1:16" ht="15" customHeight="1" x14ac:dyDescent="0.25">
      <c r="B16" s="341"/>
      <c r="C16" s="507"/>
      <c r="D16" s="508"/>
      <c r="E16" s="128">
        <f t="shared" si="1"/>
        <v>0</v>
      </c>
      <c r="G16" s="130"/>
      <c r="H16" s="130"/>
      <c r="I16" s="130"/>
      <c r="J16" s="130"/>
      <c r="K16" s="130"/>
      <c r="L16" s="130"/>
      <c r="M16" s="130"/>
      <c r="N16" s="130"/>
      <c r="O16" s="130"/>
      <c r="P16" s="130"/>
    </row>
    <row r="17" spans="2:16" ht="15" customHeight="1" x14ac:dyDescent="0.25">
      <c r="B17" s="341"/>
      <c r="C17" s="507"/>
      <c r="D17" s="508"/>
      <c r="E17" s="128">
        <f t="shared" si="1"/>
        <v>0</v>
      </c>
      <c r="G17" s="130"/>
      <c r="H17" s="130"/>
      <c r="I17" s="130"/>
      <c r="J17" s="130"/>
      <c r="K17" s="130"/>
      <c r="L17" s="130"/>
      <c r="M17" s="130"/>
      <c r="N17" s="130"/>
      <c r="O17" s="130"/>
      <c r="P17" s="130"/>
    </row>
    <row r="18" spans="2:16" ht="15" customHeight="1" x14ac:dyDescent="0.25">
      <c r="B18" s="341"/>
      <c r="C18" s="507"/>
      <c r="D18" s="508"/>
      <c r="E18" s="128">
        <f t="shared" si="1"/>
        <v>0</v>
      </c>
      <c r="G18" s="130"/>
      <c r="H18" s="130"/>
      <c r="I18" s="130"/>
      <c r="J18" s="130"/>
      <c r="K18" s="130"/>
      <c r="L18" s="130"/>
      <c r="M18" s="130"/>
      <c r="N18" s="130"/>
      <c r="O18" s="130"/>
      <c r="P18" s="130"/>
    </row>
    <row r="19" spans="2:16" ht="15" customHeight="1" x14ac:dyDescent="0.25">
      <c r="B19" s="341"/>
      <c r="C19" s="507"/>
      <c r="D19" s="508"/>
      <c r="E19" s="128">
        <f t="shared" si="1"/>
        <v>0</v>
      </c>
      <c r="G19" s="130"/>
      <c r="H19" s="130"/>
      <c r="I19" s="130"/>
      <c r="J19" s="130"/>
      <c r="K19" s="130"/>
      <c r="L19" s="130"/>
      <c r="M19" s="130"/>
      <c r="N19" s="130"/>
      <c r="O19" s="130"/>
      <c r="P19" s="130"/>
    </row>
    <row r="20" spans="2:16" ht="15" customHeight="1" x14ac:dyDescent="0.25">
      <c r="B20" s="341"/>
      <c r="C20" s="507"/>
      <c r="D20" s="508"/>
      <c r="E20" s="128">
        <f t="shared" si="1"/>
        <v>0</v>
      </c>
      <c r="G20" s="130"/>
      <c r="H20" s="130"/>
      <c r="I20" s="130"/>
      <c r="J20" s="130"/>
      <c r="K20" s="130"/>
      <c r="L20" s="130"/>
      <c r="M20" s="130"/>
      <c r="N20" s="130"/>
      <c r="O20" s="130"/>
      <c r="P20" s="130"/>
    </row>
    <row r="21" spans="2:16" ht="15" customHeight="1" x14ac:dyDescent="0.25">
      <c r="B21" s="341"/>
      <c r="C21" s="507"/>
      <c r="D21" s="508"/>
      <c r="E21" s="128">
        <f t="shared" si="1"/>
        <v>0</v>
      </c>
      <c r="G21" s="130"/>
      <c r="H21" s="130"/>
      <c r="I21" s="130"/>
      <c r="J21" s="130"/>
      <c r="K21" s="130"/>
      <c r="L21" s="130"/>
      <c r="M21" s="130"/>
      <c r="N21" s="130"/>
      <c r="O21" s="130"/>
      <c r="P21" s="130"/>
    </row>
    <row r="22" spans="2:16" ht="15" customHeight="1" x14ac:dyDescent="0.25">
      <c r="B22" s="341"/>
      <c r="C22" s="507"/>
      <c r="D22" s="508"/>
      <c r="E22" s="128">
        <f t="shared" si="1"/>
        <v>0</v>
      </c>
      <c r="G22" s="130"/>
      <c r="H22" s="130"/>
      <c r="I22" s="130"/>
      <c r="J22" s="130"/>
      <c r="K22" s="130"/>
      <c r="L22" s="130"/>
      <c r="M22" s="130"/>
      <c r="N22" s="130"/>
      <c r="O22" s="130"/>
      <c r="P22" s="130"/>
    </row>
    <row r="23" spans="2:16" ht="15" customHeight="1" x14ac:dyDescent="0.25">
      <c r="B23" s="341"/>
      <c r="C23" s="507"/>
      <c r="D23" s="508"/>
      <c r="E23" s="128">
        <f t="shared" si="1"/>
        <v>0</v>
      </c>
      <c r="G23" s="130"/>
      <c r="H23" s="130"/>
      <c r="I23" s="130"/>
      <c r="J23" s="130"/>
      <c r="K23" s="130"/>
      <c r="L23" s="130"/>
      <c r="M23" s="130"/>
      <c r="N23" s="130"/>
      <c r="O23" s="130"/>
      <c r="P23" s="130"/>
    </row>
    <row r="24" spans="2:16" ht="15" customHeight="1" x14ac:dyDescent="0.25">
      <c r="B24" s="341"/>
      <c r="C24" s="507"/>
      <c r="D24" s="508"/>
      <c r="E24" s="128">
        <f t="shared" si="1"/>
        <v>0</v>
      </c>
      <c r="G24" s="130"/>
      <c r="H24" s="130"/>
      <c r="I24" s="130"/>
      <c r="J24" s="130"/>
      <c r="K24" s="130"/>
      <c r="L24" s="130"/>
      <c r="M24" s="130"/>
      <c r="N24" s="130"/>
      <c r="O24" s="130"/>
      <c r="P24" s="130"/>
    </row>
    <row r="25" spans="2:16" ht="15" customHeight="1" x14ac:dyDescent="0.25">
      <c r="B25" s="341"/>
      <c r="C25" s="507"/>
      <c r="D25" s="508"/>
      <c r="E25" s="128">
        <f t="shared" si="1"/>
        <v>0</v>
      </c>
      <c r="G25" s="130"/>
      <c r="H25" s="130"/>
      <c r="I25" s="130"/>
      <c r="J25" s="130"/>
      <c r="K25" s="130"/>
      <c r="L25" s="130"/>
      <c r="M25" s="130"/>
      <c r="N25" s="130"/>
      <c r="O25" s="130"/>
      <c r="P25" s="130"/>
    </row>
    <row r="26" spans="2:16" ht="15" customHeight="1" x14ac:dyDescent="0.25">
      <c r="B26" s="341"/>
      <c r="C26" s="507"/>
      <c r="D26" s="508"/>
      <c r="E26" s="128">
        <f t="shared" si="1"/>
        <v>0</v>
      </c>
      <c r="G26" s="130"/>
      <c r="H26" s="130"/>
      <c r="I26" s="130"/>
      <c r="J26" s="130"/>
      <c r="K26" s="130"/>
      <c r="L26" s="130"/>
      <c r="M26" s="130"/>
      <c r="N26" s="130"/>
      <c r="O26" s="130"/>
      <c r="P26" s="130"/>
    </row>
    <row r="27" spans="2:16" ht="15" customHeight="1" x14ac:dyDescent="0.25">
      <c r="B27" s="341"/>
      <c r="C27" s="507"/>
      <c r="D27" s="508"/>
      <c r="E27" s="128">
        <f t="shared" si="1"/>
        <v>0</v>
      </c>
      <c r="G27" s="130"/>
      <c r="H27" s="130"/>
      <c r="I27" s="130"/>
      <c r="J27" s="130"/>
      <c r="K27" s="130"/>
      <c r="L27" s="130"/>
      <c r="M27" s="130"/>
      <c r="N27" s="130"/>
      <c r="O27" s="130"/>
      <c r="P27" s="130"/>
    </row>
    <row r="28" spans="2:16" ht="15" customHeight="1" x14ac:dyDescent="0.25">
      <c r="B28" s="341"/>
      <c r="C28" s="507"/>
      <c r="D28" s="508"/>
      <c r="E28" s="128">
        <f t="shared" si="1"/>
        <v>0</v>
      </c>
      <c r="G28" s="130"/>
      <c r="H28" s="130"/>
      <c r="I28" s="130"/>
      <c r="J28" s="130"/>
      <c r="K28" s="130"/>
      <c r="L28" s="130"/>
      <c r="M28" s="130"/>
      <c r="N28" s="130"/>
      <c r="O28" s="130"/>
      <c r="P28" s="130"/>
    </row>
    <row r="29" spans="2:16" ht="15" customHeight="1" x14ac:dyDescent="0.25">
      <c r="B29" s="341"/>
      <c r="C29" s="507"/>
      <c r="D29" s="508"/>
      <c r="E29" s="128">
        <f t="shared" si="1"/>
        <v>0</v>
      </c>
      <c r="G29" s="130"/>
      <c r="H29" s="130"/>
      <c r="I29" s="130"/>
      <c r="J29" s="130"/>
      <c r="K29" s="130"/>
      <c r="L29" s="130"/>
      <c r="M29" s="130"/>
      <c r="N29" s="130"/>
      <c r="O29" s="130"/>
      <c r="P29" s="130"/>
    </row>
    <row r="30" spans="2:16" ht="15" customHeight="1" x14ac:dyDescent="0.25">
      <c r="B30" s="341"/>
      <c r="C30" s="507"/>
      <c r="D30" s="508"/>
      <c r="E30" s="128">
        <f t="shared" ref="E30:E54" si="2">SUM(G30:P30)</f>
        <v>0</v>
      </c>
      <c r="G30" s="130"/>
      <c r="H30" s="130"/>
      <c r="I30" s="130"/>
      <c r="J30" s="130"/>
      <c r="K30" s="130"/>
      <c r="L30" s="130"/>
      <c r="M30" s="130"/>
      <c r="N30" s="130"/>
      <c r="O30" s="130"/>
      <c r="P30" s="130"/>
    </row>
    <row r="31" spans="2:16" ht="15" customHeight="1" x14ac:dyDescent="0.25">
      <c r="B31" s="341"/>
      <c r="C31" s="507"/>
      <c r="D31" s="508"/>
      <c r="E31" s="128">
        <f t="shared" si="2"/>
        <v>0</v>
      </c>
      <c r="G31" s="130"/>
      <c r="H31" s="130"/>
      <c r="I31" s="130"/>
      <c r="J31" s="130"/>
      <c r="K31" s="130"/>
      <c r="L31" s="130"/>
      <c r="M31" s="130"/>
      <c r="N31" s="130"/>
      <c r="O31" s="130"/>
      <c r="P31" s="130"/>
    </row>
    <row r="32" spans="2:16" ht="15" customHeight="1" x14ac:dyDescent="0.25">
      <c r="B32" s="341"/>
      <c r="C32" s="507"/>
      <c r="D32" s="508"/>
      <c r="E32" s="128">
        <f t="shared" si="2"/>
        <v>0</v>
      </c>
      <c r="G32" s="130"/>
      <c r="H32" s="130"/>
      <c r="I32" s="130"/>
      <c r="J32" s="130"/>
      <c r="K32" s="130"/>
      <c r="L32" s="130"/>
      <c r="M32" s="130"/>
      <c r="N32" s="130"/>
      <c r="O32" s="130"/>
      <c r="P32" s="130"/>
    </row>
    <row r="33" spans="2:16" ht="15" customHeight="1" x14ac:dyDescent="0.25">
      <c r="B33" s="341"/>
      <c r="C33" s="507"/>
      <c r="D33" s="508"/>
      <c r="E33" s="128">
        <f t="shared" si="2"/>
        <v>0</v>
      </c>
      <c r="G33" s="130"/>
      <c r="H33" s="130"/>
      <c r="I33" s="130"/>
      <c r="J33" s="130"/>
      <c r="K33" s="130"/>
      <c r="L33" s="130"/>
      <c r="M33" s="130"/>
      <c r="N33" s="130"/>
      <c r="O33" s="130"/>
      <c r="P33" s="130"/>
    </row>
    <row r="34" spans="2:16" ht="15" customHeight="1" x14ac:dyDescent="0.25">
      <c r="B34" s="341"/>
      <c r="C34" s="507"/>
      <c r="D34" s="508"/>
      <c r="E34" s="128">
        <f t="shared" si="2"/>
        <v>0</v>
      </c>
      <c r="G34" s="130"/>
      <c r="H34" s="130"/>
      <c r="I34" s="130"/>
      <c r="J34" s="130"/>
      <c r="K34" s="130"/>
      <c r="L34" s="130"/>
      <c r="M34" s="130"/>
      <c r="N34" s="130"/>
      <c r="O34" s="130"/>
      <c r="P34" s="130"/>
    </row>
    <row r="35" spans="2:16" ht="15" customHeight="1" x14ac:dyDescent="0.25">
      <c r="B35" s="341"/>
      <c r="C35" s="507"/>
      <c r="D35" s="508"/>
      <c r="E35" s="128">
        <f t="shared" si="2"/>
        <v>0</v>
      </c>
      <c r="G35" s="130"/>
      <c r="H35" s="130"/>
      <c r="I35" s="130"/>
      <c r="J35" s="130"/>
      <c r="K35" s="130"/>
      <c r="L35" s="130"/>
      <c r="M35" s="130"/>
      <c r="N35" s="130"/>
      <c r="O35" s="130"/>
      <c r="P35" s="130"/>
    </row>
    <row r="36" spans="2:16" ht="15" customHeight="1" x14ac:dyDescent="0.25">
      <c r="B36" s="341"/>
      <c r="C36" s="507"/>
      <c r="D36" s="508"/>
      <c r="E36" s="128">
        <f t="shared" si="2"/>
        <v>0</v>
      </c>
      <c r="G36" s="130"/>
      <c r="H36" s="130"/>
      <c r="I36" s="130"/>
      <c r="J36" s="130"/>
      <c r="K36" s="130"/>
      <c r="L36" s="130"/>
      <c r="M36" s="130"/>
      <c r="N36" s="130"/>
      <c r="O36" s="130"/>
      <c r="P36" s="130"/>
    </row>
    <row r="37" spans="2:16" ht="15" customHeight="1" x14ac:dyDescent="0.25">
      <c r="B37" s="341"/>
      <c r="C37" s="507"/>
      <c r="D37" s="508"/>
      <c r="E37" s="128">
        <f t="shared" si="2"/>
        <v>0</v>
      </c>
      <c r="G37" s="130"/>
      <c r="H37" s="130"/>
      <c r="I37" s="130"/>
      <c r="J37" s="130"/>
      <c r="K37" s="130"/>
      <c r="L37" s="130"/>
      <c r="M37" s="130"/>
      <c r="N37" s="130"/>
      <c r="O37" s="130"/>
      <c r="P37" s="130"/>
    </row>
    <row r="38" spans="2:16" ht="15" customHeight="1" x14ac:dyDescent="0.25">
      <c r="B38" s="341"/>
      <c r="C38" s="507"/>
      <c r="D38" s="508"/>
      <c r="E38" s="128">
        <f t="shared" si="2"/>
        <v>0</v>
      </c>
      <c r="G38" s="130"/>
      <c r="H38" s="130"/>
      <c r="I38" s="130"/>
      <c r="J38" s="130"/>
      <c r="K38" s="130"/>
      <c r="L38" s="130"/>
      <c r="M38" s="130"/>
      <c r="N38" s="130"/>
      <c r="O38" s="130"/>
      <c r="P38" s="130"/>
    </row>
    <row r="39" spans="2:16" ht="15" customHeight="1" x14ac:dyDescent="0.25">
      <c r="B39" s="341"/>
      <c r="C39" s="507"/>
      <c r="D39" s="508"/>
      <c r="E39" s="128">
        <f t="shared" si="2"/>
        <v>0</v>
      </c>
      <c r="G39" s="130"/>
      <c r="H39" s="130"/>
      <c r="I39" s="130"/>
      <c r="J39" s="130"/>
      <c r="K39" s="130"/>
      <c r="L39" s="130"/>
      <c r="M39" s="130"/>
      <c r="N39" s="130"/>
      <c r="O39" s="130"/>
      <c r="P39" s="130"/>
    </row>
    <row r="40" spans="2:16" ht="15" customHeight="1" x14ac:dyDescent="0.25">
      <c r="B40" s="341"/>
      <c r="C40" s="507"/>
      <c r="D40" s="508"/>
      <c r="E40" s="128">
        <f t="shared" si="2"/>
        <v>0</v>
      </c>
      <c r="G40" s="130"/>
      <c r="H40" s="130"/>
      <c r="I40" s="130"/>
      <c r="J40" s="130"/>
      <c r="K40" s="130"/>
      <c r="L40" s="130"/>
      <c r="M40" s="130"/>
      <c r="N40" s="130"/>
      <c r="O40" s="130"/>
      <c r="P40" s="130"/>
    </row>
    <row r="41" spans="2:16" ht="15" customHeight="1" x14ac:dyDescent="0.25">
      <c r="B41" s="341"/>
      <c r="C41" s="507"/>
      <c r="D41" s="508"/>
      <c r="E41" s="128">
        <f t="shared" si="2"/>
        <v>0</v>
      </c>
      <c r="G41" s="130"/>
      <c r="H41" s="130"/>
      <c r="I41" s="130"/>
      <c r="J41" s="130"/>
      <c r="K41" s="130"/>
      <c r="L41" s="130"/>
      <c r="M41" s="130"/>
      <c r="N41" s="130"/>
      <c r="O41" s="130"/>
      <c r="P41" s="130"/>
    </row>
    <row r="42" spans="2:16" ht="15" customHeight="1" x14ac:dyDescent="0.25">
      <c r="B42" s="341"/>
      <c r="C42" s="507"/>
      <c r="D42" s="508"/>
      <c r="E42" s="128">
        <f t="shared" si="2"/>
        <v>0</v>
      </c>
      <c r="G42" s="130"/>
      <c r="H42" s="130"/>
      <c r="I42" s="130"/>
      <c r="J42" s="130"/>
      <c r="K42" s="130"/>
      <c r="L42" s="130"/>
      <c r="M42" s="130"/>
      <c r="N42" s="130"/>
      <c r="O42" s="130"/>
      <c r="P42" s="130"/>
    </row>
    <row r="43" spans="2:16" ht="15" customHeight="1" x14ac:dyDescent="0.25">
      <c r="B43" s="341"/>
      <c r="C43" s="507"/>
      <c r="D43" s="508"/>
      <c r="E43" s="128">
        <f>SUM(G43:P43)</f>
        <v>0</v>
      </c>
      <c r="G43" s="130"/>
      <c r="H43" s="130"/>
      <c r="I43" s="130"/>
      <c r="J43" s="130"/>
      <c r="K43" s="130"/>
      <c r="L43" s="130"/>
      <c r="M43" s="130"/>
      <c r="N43" s="130"/>
      <c r="O43" s="130"/>
      <c r="P43" s="130"/>
    </row>
    <row r="44" spans="2:16" ht="15" customHeight="1" x14ac:dyDescent="0.25">
      <c r="B44" s="341"/>
      <c r="C44" s="507"/>
      <c r="D44" s="508"/>
      <c r="E44" s="128">
        <f>SUM(G44:P44)</f>
        <v>0</v>
      </c>
      <c r="G44" s="130"/>
      <c r="H44" s="130"/>
      <c r="I44" s="130"/>
      <c r="J44" s="130"/>
      <c r="K44" s="130"/>
      <c r="L44" s="130"/>
      <c r="M44" s="130"/>
      <c r="N44" s="130"/>
      <c r="O44" s="130"/>
      <c r="P44" s="130"/>
    </row>
    <row r="45" spans="2:16" ht="15" customHeight="1" x14ac:dyDescent="0.25">
      <c r="B45" s="341"/>
      <c r="C45" s="507"/>
      <c r="D45" s="508"/>
      <c r="E45" s="128">
        <f>SUM(G45:P45)</f>
        <v>0</v>
      </c>
      <c r="G45" s="130"/>
      <c r="H45" s="130"/>
      <c r="I45" s="130"/>
      <c r="J45" s="130"/>
      <c r="K45" s="130"/>
      <c r="L45" s="130"/>
      <c r="M45" s="130"/>
      <c r="N45" s="130"/>
      <c r="O45" s="130"/>
      <c r="P45" s="130"/>
    </row>
    <row r="46" spans="2:16" ht="15" customHeight="1" x14ac:dyDescent="0.25">
      <c r="B46" s="341"/>
      <c r="C46" s="507"/>
      <c r="D46" s="508"/>
      <c r="E46" s="128">
        <f>SUM(G46:P46)</f>
        <v>0</v>
      </c>
      <c r="G46" s="130"/>
      <c r="H46" s="130"/>
      <c r="I46" s="130"/>
      <c r="J46" s="130"/>
      <c r="K46" s="130"/>
      <c r="L46" s="130"/>
      <c r="M46" s="130"/>
      <c r="N46" s="130"/>
      <c r="O46" s="130"/>
      <c r="P46" s="130"/>
    </row>
    <row r="47" spans="2:16" ht="15" customHeight="1" x14ac:dyDescent="0.25">
      <c r="B47" s="341"/>
      <c r="C47" s="507"/>
      <c r="D47" s="508"/>
      <c r="E47" s="128">
        <f>SUM(G47:P47)</f>
        <v>0</v>
      </c>
      <c r="G47" s="130"/>
      <c r="H47" s="130"/>
      <c r="I47" s="130"/>
      <c r="J47" s="130"/>
      <c r="K47" s="130"/>
      <c r="L47" s="130"/>
      <c r="M47" s="130"/>
      <c r="N47" s="130"/>
      <c r="O47" s="130"/>
      <c r="P47" s="130"/>
    </row>
    <row r="48" spans="2:16" ht="15" customHeight="1" x14ac:dyDescent="0.25">
      <c r="B48" s="341"/>
      <c r="C48" s="507"/>
      <c r="D48" s="508"/>
      <c r="E48" s="128">
        <f t="shared" si="2"/>
        <v>0</v>
      </c>
      <c r="G48" s="130"/>
      <c r="H48" s="130"/>
      <c r="I48" s="130"/>
      <c r="J48" s="130"/>
      <c r="K48" s="130"/>
      <c r="L48" s="130"/>
      <c r="M48" s="130"/>
      <c r="N48" s="130"/>
      <c r="O48" s="130"/>
      <c r="P48" s="130"/>
    </row>
    <row r="49" spans="2:16" ht="15" customHeight="1" x14ac:dyDescent="0.25">
      <c r="B49" s="341"/>
      <c r="C49" s="507"/>
      <c r="D49" s="508"/>
      <c r="E49" s="128">
        <f t="shared" si="2"/>
        <v>0</v>
      </c>
      <c r="G49" s="130"/>
      <c r="H49" s="130"/>
      <c r="I49" s="130"/>
      <c r="J49" s="130"/>
      <c r="K49" s="130"/>
      <c r="L49" s="130"/>
      <c r="M49" s="130"/>
      <c r="N49" s="130"/>
      <c r="O49" s="130"/>
      <c r="P49" s="130"/>
    </row>
    <row r="50" spans="2:16" ht="15" customHeight="1" x14ac:dyDescent="0.25">
      <c r="B50" s="341"/>
      <c r="C50" s="507"/>
      <c r="D50" s="508"/>
      <c r="E50" s="128">
        <f t="shared" si="2"/>
        <v>0</v>
      </c>
      <c r="G50" s="130"/>
      <c r="H50" s="130"/>
      <c r="I50" s="130"/>
      <c r="J50" s="130"/>
      <c r="K50" s="130"/>
      <c r="L50" s="130"/>
      <c r="M50" s="130"/>
      <c r="N50" s="130"/>
      <c r="O50" s="130"/>
      <c r="P50" s="130"/>
    </row>
    <row r="51" spans="2:16" ht="15" customHeight="1" x14ac:dyDescent="0.25">
      <c r="B51" s="341"/>
      <c r="C51" s="507"/>
      <c r="D51" s="508"/>
      <c r="E51" s="128">
        <f t="shared" si="2"/>
        <v>0</v>
      </c>
      <c r="G51" s="130"/>
      <c r="H51" s="130"/>
      <c r="I51" s="130"/>
      <c r="J51" s="130"/>
      <c r="K51" s="130"/>
      <c r="L51" s="130"/>
      <c r="M51" s="130"/>
      <c r="N51" s="130"/>
      <c r="O51" s="130"/>
      <c r="P51" s="130"/>
    </row>
    <row r="52" spans="2:16" ht="15" customHeight="1" x14ac:dyDescent="0.25">
      <c r="B52" s="341"/>
      <c r="C52" s="507"/>
      <c r="D52" s="508"/>
      <c r="E52" s="128">
        <f t="shared" si="2"/>
        <v>0</v>
      </c>
      <c r="G52" s="130"/>
      <c r="H52" s="130"/>
      <c r="I52" s="130"/>
      <c r="J52" s="130"/>
      <c r="K52" s="130"/>
      <c r="L52" s="130"/>
      <c r="M52" s="130"/>
      <c r="N52" s="130"/>
      <c r="O52" s="130"/>
      <c r="P52" s="130"/>
    </row>
    <row r="53" spans="2:16" ht="15" customHeight="1" x14ac:dyDescent="0.25">
      <c r="B53" s="341"/>
      <c r="C53" s="507"/>
      <c r="D53" s="508"/>
      <c r="E53" s="128">
        <f t="shared" si="2"/>
        <v>0</v>
      </c>
      <c r="G53" s="130"/>
      <c r="H53" s="130"/>
      <c r="I53" s="130"/>
      <c r="J53" s="130"/>
      <c r="K53" s="130"/>
      <c r="L53" s="130"/>
      <c r="M53" s="130"/>
      <c r="N53" s="130"/>
      <c r="O53" s="130"/>
      <c r="P53" s="130"/>
    </row>
    <row r="54" spans="2:16" ht="15" customHeight="1" x14ac:dyDescent="0.25">
      <c r="B54" s="341"/>
      <c r="C54" s="507"/>
      <c r="D54" s="508"/>
      <c r="E54" s="128">
        <f t="shared" si="2"/>
        <v>0</v>
      </c>
      <c r="G54" s="130"/>
      <c r="H54" s="130"/>
      <c r="I54" s="130"/>
      <c r="J54" s="130"/>
      <c r="K54" s="130"/>
      <c r="L54" s="130"/>
      <c r="M54" s="130"/>
      <c r="N54" s="130"/>
      <c r="O54" s="130"/>
      <c r="P54" s="130"/>
    </row>
    <row r="55" spans="2:16" ht="15" customHeight="1" x14ac:dyDescent="0.25">
      <c r="B55" s="341"/>
      <c r="C55" s="507"/>
      <c r="D55" s="508"/>
      <c r="E55" s="128">
        <f t="shared" si="1"/>
        <v>0</v>
      </c>
      <c r="G55" s="130"/>
      <c r="H55" s="130"/>
      <c r="I55" s="130"/>
      <c r="J55" s="130"/>
      <c r="K55" s="130"/>
      <c r="L55" s="130"/>
      <c r="M55" s="130"/>
      <c r="N55" s="130"/>
      <c r="O55" s="130"/>
      <c r="P55" s="130"/>
    </row>
    <row r="56" spans="2:16" ht="15" customHeight="1" x14ac:dyDescent="0.25">
      <c r="B56" s="341"/>
      <c r="C56" s="507"/>
      <c r="D56" s="508"/>
      <c r="E56" s="128">
        <f t="shared" si="1"/>
        <v>0</v>
      </c>
      <c r="G56" s="130"/>
      <c r="H56" s="130"/>
      <c r="I56" s="130"/>
      <c r="J56" s="130"/>
      <c r="K56" s="130"/>
      <c r="L56" s="130"/>
      <c r="M56" s="130"/>
      <c r="N56" s="130"/>
      <c r="O56" s="130"/>
      <c r="P56" s="130"/>
    </row>
    <row r="57" spans="2:16" ht="15" customHeight="1" x14ac:dyDescent="0.25">
      <c r="B57" s="341"/>
      <c r="C57" s="507"/>
      <c r="D57" s="508"/>
      <c r="E57" s="128">
        <f t="shared" si="1"/>
        <v>0</v>
      </c>
      <c r="G57" s="130"/>
      <c r="H57" s="130"/>
      <c r="I57" s="130"/>
      <c r="J57" s="130"/>
      <c r="K57" s="130"/>
      <c r="L57" s="130"/>
      <c r="M57" s="130"/>
      <c r="N57" s="130"/>
      <c r="O57" s="130"/>
      <c r="P57" s="130"/>
    </row>
    <row r="58" spans="2:16" x14ac:dyDescent="0.25">
      <c r="B58" s="485"/>
      <c r="C58" s="513"/>
      <c r="D58" s="513"/>
      <c r="E58" s="131"/>
      <c r="G58" s="131"/>
      <c r="H58" s="131"/>
      <c r="I58" s="131"/>
      <c r="J58" s="131"/>
      <c r="K58" s="131"/>
      <c r="L58" s="131"/>
      <c r="M58" s="131"/>
      <c r="N58" s="131"/>
      <c r="O58" s="131"/>
      <c r="P58" s="131"/>
    </row>
  </sheetData>
  <sheetProtection password="CC44" sheet="1" selectLockedCells="1"/>
  <mergeCells count="57">
    <mergeCell ref="C36:D36"/>
    <mergeCell ref="C3:D3"/>
    <mergeCell ref="C23:D23"/>
    <mergeCell ref="C24:D24"/>
    <mergeCell ref="C25:D25"/>
    <mergeCell ref="C26:D26"/>
    <mergeCell ref="C10:D10"/>
    <mergeCell ref="C11:D11"/>
    <mergeCell ref="C12:D12"/>
    <mergeCell ref="C17:D17"/>
    <mergeCell ref="C33:D33"/>
    <mergeCell ref="C28:D28"/>
    <mergeCell ref="C27:D27"/>
    <mergeCell ref="C34:D34"/>
    <mergeCell ref="C35:D35"/>
    <mergeCell ref="C56:D56"/>
    <mergeCell ref="C29:D29"/>
    <mergeCell ref="C8:D8"/>
    <mergeCell ref="C9:D9"/>
    <mergeCell ref="B6:D6"/>
    <mergeCell ref="C44:D44"/>
    <mergeCell ref="C45:D45"/>
    <mergeCell ref="C46:D46"/>
    <mergeCell ref="C47:D47"/>
    <mergeCell ref="C48:D48"/>
    <mergeCell ref="C49:D49"/>
    <mergeCell ref="C50:D50"/>
    <mergeCell ref="C51:D51"/>
    <mergeCell ref="C55:D55"/>
    <mergeCell ref="C19:D19"/>
    <mergeCell ref="C20:D20"/>
    <mergeCell ref="B58:D58"/>
    <mergeCell ref="C57:D57"/>
    <mergeCell ref="C18:D18"/>
    <mergeCell ref="B7:D7"/>
    <mergeCell ref="C22:D22"/>
    <mergeCell ref="C32:D32"/>
    <mergeCell ref="C52:D52"/>
    <mergeCell ref="C53:D53"/>
    <mergeCell ref="C37:D37"/>
    <mergeCell ref="C38:D38"/>
    <mergeCell ref="C39:D39"/>
    <mergeCell ref="C40:D40"/>
    <mergeCell ref="C41:D41"/>
    <mergeCell ref="C42:D42"/>
    <mergeCell ref="C54:D54"/>
    <mergeCell ref="C43:D43"/>
    <mergeCell ref="G2:P2"/>
    <mergeCell ref="B4:D4"/>
    <mergeCell ref="B5:D5"/>
    <mergeCell ref="C30:D30"/>
    <mergeCell ref="C31:D31"/>
    <mergeCell ref="C13:D13"/>
    <mergeCell ref="C14:D14"/>
    <mergeCell ref="C15:D15"/>
    <mergeCell ref="C16:D16"/>
    <mergeCell ref="C21:D21"/>
  </mergeCells>
  <hyperlinks>
    <hyperlink ref="C3:D3" location="Budget!G4" display="&lt;&lt;&lt;  Returen to Budget Tab" xr:uid="{00000000-0004-0000-0300-000000000000}"/>
  </hyperlinks>
  <printOptions horizontalCentered="1"/>
  <pageMargins left="0.25" right="0.25" top="0.25" bottom="0.25" header="0" footer="0"/>
  <pageSetup scale="54" fitToWidth="0" orientation="landscape" draft="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G11" sqref="G11"/>
    </sheetView>
  </sheetViews>
  <sheetFormatPr defaultColWidth="9.109375" defaultRowHeight="13.2" x14ac:dyDescent="0.25"/>
  <cols>
    <col min="1" max="1" width="4" style="34" customWidth="1"/>
    <col min="2" max="2" width="3" style="34" customWidth="1"/>
    <col min="3" max="3" width="9.109375" style="34"/>
    <col min="4" max="4" width="30.88671875" style="34" customWidth="1"/>
    <col min="5" max="5" width="12.6640625" style="34" customWidth="1"/>
    <col min="6" max="6" width="1.88671875" style="34" customWidth="1"/>
    <col min="7" max="16" width="13.33203125" style="34" customWidth="1"/>
    <col min="17" max="26" width="12.6640625" style="34" customWidth="1"/>
    <col min="27" max="16384" width="9.109375" style="34"/>
  </cols>
  <sheetData>
    <row r="1" spans="1:16" s="35" customFormat="1" ht="16.5" customHeight="1" x14ac:dyDescent="0.25">
      <c r="A1" s="105" t="str">
        <f>Summary!A2</f>
        <v>DGS-30-198</v>
      </c>
      <c r="B1" s="105"/>
      <c r="C1" s="105"/>
      <c r="D1" s="261"/>
      <c r="E1" s="261"/>
    </row>
    <row r="2" spans="1:16" s="35" customFormat="1" ht="16.5" customHeight="1" x14ac:dyDescent="0.25">
      <c r="A2" s="35" t="str">
        <f>Summary!A3</f>
        <v>(Rev. 04/24)</v>
      </c>
      <c r="B2" s="36"/>
      <c r="C2" s="36"/>
      <c r="D2" s="125"/>
      <c r="F2" s="34"/>
      <c r="G2" s="510"/>
      <c r="H2" s="511"/>
      <c r="I2" s="511"/>
      <c r="J2" s="511"/>
      <c r="K2" s="511"/>
      <c r="L2" s="511"/>
      <c r="M2" s="511"/>
      <c r="N2" s="511"/>
      <c r="O2" s="511"/>
      <c r="P2" s="511"/>
    </row>
    <row r="3" spans="1:16" ht="30" customHeight="1" x14ac:dyDescent="0.25">
      <c r="A3" s="36"/>
      <c r="B3" s="37"/>
      <c r="C3" s="517" t="s">
        <v>193</v>
      </c>
      <c r="D3" s="517"/>
      <c r="G3" s="126" t="s">
        <v>114</v>
      </c>
      <c r="H3" s="127" t="s">
        <v>115</v>
      </c>
      <c r="I3" s="127" t="s">
        <v>116</v>
      </c>
      <c r="J3" s="127" t="s">
        <v>117</v>
      </c>
      <c r="K3" s="127" t="s">
        <v>118</v>
      </c>
      <c r="L3" s="127" t="s">
        <v>119</v>
      </c>
      <c r="M3" s="127" t="s">
        <v>120</v>
      </c>
      <c r="N3" s="127" t="s">
        <v>121</v>
      </c>
      <c r="O3" s="127" t="s">
        <v>122</v>
      </c>
      <c r="P3" s="127" t="s">
        <v>123</v>
      </c>
    </row>
    <row r="4" spans="1:16" ht="44.1" customHeight="1" x14ac:dyDescent="0.25">
      <c r="B4" s="512" t="s">
        <v>194</v>
      </c>
      <c r="C4" s="512"/>
      <c r="D4" s="512"/>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x14ac:dyDescent="0.3">
      <c r="B5" s="438" t="s">
        <v>14</v>
      </c>
      <c r="C5" s="438"/>
      <c r="D5" s="438"/>
      <c r="E5" s="340" t="s">
        <v>195</v>
      </c>
      <c r="G5" s="340" t="s">
        <v>127</v>
      </c>
      <c r="H5" s="340" t="s">
        <v>127</v>
      </c>
      <c r="I5" s="340" t="s">
        <v>127</v>
      </c>
      <c r="J5" s="340" t="s">
        <v>127</v>
      </c>
      <c r="K5" s="340" t="s">
        <v>127</v>
      </c>
      <c r="L5" s="340" t="s">
        <v>127</v>
      </c>
      <c r="M5" s="340" t="s">
        <v>127</v>
      </c>
      <c r="N5" s="340" t="s">
        <v>127</v>
      </c>
      <c r="O5" s="340" t="s">
        <v>127</v>
      </c>
      <c r="P5" s="340" t="s">
        <v>127</v>
      </c>
    </row>
    <row r="6" spans="1:16" ht="30" customHeight="1" thickBot="1" x14ac:dyDescent="0.3">
      <c r="B6" s="487" t="s">
        <v>197</v>
      </c>
      <c r="C6" s="495"/>
      <c r="D6" s="496"/>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x14ac:dyDescent="0.25">
      <c r="B7" s="514" t="s">
        <v>198</v>
      </c>
      <c r="C7" s="515"/>
      <c r="D7" s="516"/>
      <c r="E7" s="128"/>
      <c r="G7" s="129"/>
      <c r="H7" s="128"/>
      <c r="I7" s="128"/>
      <c r="J7" s="128"/>
      <c r="K7" s="128"/>
      <c r="L7" s="128"/>
      <c r="M7" s="128"/>
      <c r="N7" s="128"/>
      <c r="O7" s="128"/>
      <c r="P7" s="128"/>
    </row>
    <row r="8" spans="1:16" ht="15" customHeight="1" x14ac:dyDescent="0.25">
      <c r="B8" s="341"/>
      <c r="C8" s="507"/>
      <c r="D8" s="508"/>
      <c r="E8" s="128">
        <f t="shared" ref="E8:E57" si="1">SUM(G8:P8)</f>
        <v>0</v>
      </c>
      <c r="G8" s="130"/>
      <c r="H8" s="130"/>
      <c r="I8" s="130"/>
      <c r="J8" s="130"/>
      <c r="K8" s="130"/>
      <c r="L8" s="130"/>
      <c r="M8" s="130"/>
      <c r="N8" s="130"/>
      <c r="O8" s="130"/>
      <c r="P8" s="130"/>
    </row>
    <row r="9" spans="1:16" ht="15" customHeight="1" x14ac:dyDescent="0.25">
      <c r="B9" s="341"/>
      <c r="C9" s="507"/>
      <c r="D9" s="508"/>
      <c r="E9" s="128">
        <f t="shared" si="1"/>
        <v>0</v>
      </c>
      <c r="G9" s="130"/>
      <c r="H9" s="130"/>
      <c r="I9" s="130"/>
      <c r="J9" s="130"/>
      <c r="K9" s="130"/>
      <c r="L9" s="130"/>
      <c r="M9" s="130"/>
      <c r="N9" s="130"/>
      <c r="O9" s="130"/>
      <c r="P9" s="130"/>
    </row>
    <row r="10" spans="1:16" ht="15" customHeight="1" x14ac:dyDescent="0.25">
      <c r="B10" s="341"/>
      <c r="C10" s="507"/>
      <c r="D10" s="508"/>
      <c r="E10" s="128">
        <f t="shared" si="1"/>
        <v>0</v>
      </c>
      <c r="G10" s="130"/>
      <c r="H10" s="130"/>
      <c r="I10" s="130"/>
      <c r="J10" s="130"/>
      <c r="K10" s="130"/>
      <c r="L10" s="130"/>
      <c r="M10" s="130"/>
      <c r="N10" s="130"/>
      <c r="O10" s="130"/>
      <c r="P10" s="130"/>
    </row>
    <row r="11" spans="1:16" ht="15" customHeight="1" x14ac:dyDescent="0.25">
      <c r="B11" s="341"/>
      <c r="C11" s="507"/>
      <c r="D11" s="508"/>
      <c r="E11" s="128">
        <f t="shared" si="1"/>
        <v>0</v>
      </c>
      <c r="G11" s="130"/>
      <c r="H11" s="130"/>
      <c r="I11" s="130"/>
      <c r="J11" s="130"/>
      <c r="K11" s="130"/>
      <c r="L11" s="130"/>
      <c r="M11" s="130"/>
      <c r="N11" s="130"/>
      <c r="O11" s="130"/>
      <c r="P11" s="130"/>
    </row>
    <row r="12" spans="1:16" ht="15" customHeight="1" x14ac:dyDescent="0.25">
      <c r="B12" s="341"/>
      <c r="C12" s="507"/>
      <c r="D12" s="508"/>
      <c r="E12" s="128">
        <f t="shared" si="1"/>
        <v>0</v>
      </c>
      <c r="G12" s="130"/>
      <c r="H12" s="130"/>
      <c r="I12" s="130"/>
      <c r="J12" s="130"/>
      <c r="K12" s="130"/>
      <c r="L12" s="130"/>
      <c r="M12" s="130"/>
      <c r="N12" s="130"/>
      <c r="O12" s="130"/>
      <c r="P12" s="130"/>
    </row>
    <row r="13" spans="1:16" ht="15" customHeight="1" x14ac:dyDescent="0.25">
      <c r="B13" s="341"/>
      <c r="C13" s="507"/>
      <c r="D13" s="508"/>
      <c r="E13" s="128">
        <f t="shared" si="1"/>
        <v>0</v>
      </c>
      <c r="G13" s="130"/>
      <c r="H13" s="130"/>
      <c r="I13" s="130"/>
      <c r="J13" s="130"/>
      <c r="K13" s="130"/>
      <c r="L13" s="130"/>
      <c r="M13" s="130"/>
      <c r="N13" s="130"/>
      <c r="O13" s="130"/>
      <c r="P13" s="130"/>
    </row>
    <row r="14" spans="1:16" ht="15" customHeight="1" x14ac:dyDescent="0.25">
      <c r="B14" s="341"/>
      <c r="C14" s="507"/>
      <c r="D14" s="508"/>
      <c r="E14" s="128">
        <f t="shared" si="1"/>
        <v>0</v>
      </c>
      <c r="G14" s="130"/>
      <c r="H14" s="130"/>
      <c r="I14" s="130"/>
      <c r="J14" s="130"/>
      <c r="K14" s="130"/>
      <c r="L14" s="130"/>
      <c r="M14" s="130"/>
      <c r="N14" s="130"/>
      <c r="O14" s="130"/>
      <c r="P14" s="130"/>
    </row>
    <row r="15" spans="1:16" ht="15" customHeight="1" x14ac:dyDescent="0.25">
      <c r="B15" s="341"/>
      <c r="C15" s="507"/>
      <c r="D15" s="508"/>
      <c r="E15" s="128">
        <f t="shared" si="1"/>
        <v>0</v>
      </c>
      <c r="G15" s="130"/>
      <c r="H15" s="130"/>
      <c r="I15" s="130"/>
      <c r="J15" s="130"/>
      <c r="K15" s="130"/>
      <c r="L15" s="130"/>
      <c r="M15" s="130"/>
      <c r="N15" s="130"/>
      <c r="O15" s="130"/>
      <c r="P15" s="130"/>
    </row>
    <row r="16" spans="1:16" ht="15" customHeight="1" x14ac:dyDescent="0.25">
      <c r="B16" s="341"/>
      <c r="C16" s="507"/>
      <c r="D16" s="508"/>
      <c r="E16" s="128">
        <f t="shared" si="1"/>
        <v>0</v>
      </c>
      <c r="G16" s="130"/>
      <c r="H16" s="130"/>
      <c r="I16" s="130"/>
      <c r="J16" s="130"/>
      <c r="K16" s="130"/>
      <c r="L16" s="130"/>
      <c r="M16" s="130"/>
      <c r="N16" s="130"/>
      <c r="O16" s="130"/>
      <c r="P16" s="130"/>
    </row>
    <row r="17" spans="2:16" ht="15" customHeight="1" x14ac:dyDescent="0.25">
      <c r="B17" s="341"/>
      <c r="C17" s="507"/>
      <c r="D17" s="508"/>
      <c r="E17" s="128">
        <f t="shared" si="1"/>
        <v>0</v>
      </c>
      <c r="G17" s="130"/>
      <c r="H17" s="130"/>
      <c r="I17" s="130"/>
      <c r="J17" s="130"/>
      <c r="K17" s="130"/>
      <c r="L17" s="130"/>
      <c r="M17" s="130"/>
      <c r="N17" s="130"/>
      <c r="O17" s="130"/>
      <c r="P17" s="130"/>
    </row>
    <row r="18" spans="2:16" ht="15" customHeight="1" x14ac:dyDescent="0.25">
      <c r="B18" s="341"/>
      <c r="C18" s="507"/>
      <c r="D18" s="508"/>
      <c r="E18" s="128">
        <f t="shared" si="1"/>
        <v>0</v>
      </c>
      <c r="G18" s="130"/>
      <c r="H18" s="130"/>
      <c r="I18" s="130"/>
      <c r="J18" s="130"/>
      <c r="K18" s="130"/>
      <c r="L18" s="130"/>
      <c r="M18" s="130"/>
      <c r="N18" s="130"/>
      <c r="O18" s="130"/>
      <c r="P18" s="130"/>
    </row>
    <row r="19" spans="2:16" ht="15" customHeight="1" x14ac:dyDescent="0.25">
      <c r="B19" s="341"/>
      <c r="C19" s="507"/>
      <c r="D19" s="508"/>
      <c r="E19" s="128">
        <f t="shared" si="1"/>
        <v>0</v>
      </c>
      <c r="G19" s="130"/>
      <c r="H19" s="130"/>
      <c r="I19" s="130"/>
      <c r="J19" s="130"/>
      <c r="K19" s="130"/>
      <c r="L19" s="130"/>
      <c r="M19" s="130"/>
      <c r="N19" s="130"/>
      <c r="O19" s="130"/>
      <c r="P19" s="130"/>
    </row>
    <row r="20" spans="2:16" ht="15" customHeight="1" x14ac:dyDescent="0.25">
      <c r="B20" s="341"/>
      <c r="C20" s="507"/>
      <c r="D20" s="508"/>
      <c r="E20" s="128">
        <f t="shared" si="1"/>
        <v>0</v>
      </c>
      <c r="G20" s="130"/>
      <c r="H20" s="130"/>
      <c r="I20" s="130"/>
      <c r="J20" s="130"/>
      <c r="K20" s="130"/>
      <c r="L20" s="130"/>
      <c r="M20" s="130"/>
      <c r="N20" s="130"/>
      <c r="O20" s="130"/>
      <c r="P20" s="130"/>
    </row>
    <row r="21" spans="2:16" ht="15" customHeight="1" x14ac:dyDescent="0.25">
      <c r="B21" s="341"/>
      <c r="C21" s="507"/>
      <c r="D21" s="508"/>
      <c r="E21" s="128">
        <f t="shared" si="1"/>
        <v>0</v>
      </c>
      <c r="G21" s="130"/>
      <c r="H21" s="130"/>
      <c r="I21" s="130"/>
      <c r="J21" s="130"/>
      <c r="K21" s="130"/>
      <c r="L21" s="130"/>
      <c r="M21" s="130"/>
      <c r="N21" s="130"/>
      <c r="O21" s="130"/>
      <c r="P21" s="130"/>
    </row>
    <row r="22" spans="2:16" ht="15" customHeight="1" x14ac:dyDescent="0.25">
      <c r="B22" s="341"/>
      <c r="C22" s="507"/>
      <c r="D22" s="508"/>
      <c r="E22" s="128">
        <f t="shared" si="1"/>
        <v>0</v>
      </c>
      <c r="G22" s="130"/>
      <c r="H22" s="130"/>
      <c r="I22" s="130"/>
      <c r="J22" s="130"/>
      <c r="K22" s="130"/>
      <c r="L22" s="130"/>
      <c r="M22" s="130"/>
      <c r="N22" s="130"/>
      <c r="O22" s="130"/>
      <c r="P22" s="130"/>
    </row>
    <row r="23" spans="2:16" ht="15" customHeight="1" x14ac:dyDescent="0.25">
      <c r="B23" s="341"/>
      <c r="C23" s="507"/>
      <c r="D23" s="508"/>
      <c r="E23" s="128">
        <f t="shared" si="1"/>
        <v>0</v>
      </c>
      <c r="G23" s="130"/>
      <c r="H23" s="130"/>
      <c r="I23" s="130"/>
      <c r="J23" s="130"/>
      <c r="K23" s="130"/>
      <c r="L23" s="130"/>
      <c r="M23" s="130"/>
      <c r="N23" s="130"/>
      <c r="O23" s="130"/>
      <c r="P23" s="130"/>
    </row>
    <row r="24" spans="2:16" ht="15" customHeight="1" x14ac:dyDescent="0.25">
      <c r="B24" s="341"/>
      <c r="C24" s="507"/>
      <c r="D24" s="508"/>
      <c r="E24" s="128">
        <f t="shared" si="1"/>
        <v>0</v>
      </c>
      <c r="G24" s="130"/>
      <c r="H24" s="130"/>
      <c r="I24" s="130"/>
      <c r="J24" s="130"/>
      <c r="K24" s="130"/>
      <c r="L24" s="130"/>
      <c r="M24" s="130"/>
      <c r="N24" s="130"/>
      <c r="O24" s="130"/>
      <c r="P24" s="130"/>
    </row>
    <row r="25" spans="2:16" ht="15" customHeight="1" x14ac:dyDescent="0.25">
      <c r="B25" s="341"/>
      <c r="C25" s="507"/>
      <c r="D25" s="508"/>
      <c r="E25" s="128">
        <f t="shared" si="1"/>
        <v>0</v>
      </c>
      <c r="G25" s="130"/>
      <c r="H25" s="130"/>
      <c r="I25" s="130"/>
      <c r="J25" s="130"/>
      <c r="K25" s="130"/>
      <c r="L25" s="130"/>
      <c r="M25" s="130"/>
      <c r="N25" s="130"/>
      <c r="O25" s="130"/>
      <c r="P25" s="130"/>
    </row>
    <row r="26" spans="2:16" ht="15" customHeight="1" x14ac:dyDescent="0.25">
      <c r="B26" s="341"/>
      <c r="C26" s="507"/>
      <c r="D26" s="508"/>
      <c r="E26" s="128">
        <f t="shared" si="1"/>
        <v>0</v>
      </c>
      <c r="G26" s="130"/>
      <c r="H26" s="130"/>
      <c r="I26" s="130"/>
      <c r="J26" s="130"/>
      <c r="K26" s="130"/>
      <c r="L26" s="130"/>
      <c r="M26" s="130"/>
      <c r="N26" s="130"/>
      <c r="O26" s="130"/>
      <c r="P26" s="130"/>
    </row>
    <row r="27" spans="2:16" ht="15" customHeight="1" x14ac:dyDescent="0.25">
      <c r="B27" s="341"/>
      <c r="C27" s="507"/>
      <c r="D27" s="508"/>
      <c r="E27" s="128">
        <f t="shared" si="1"/>
        <v>0</v>
      </c>
      <c r="G27" s="130"/>
      <c r="H27" s="130"/>
      <c r="I27" s="130"/>
      <c r="J27" s="130"/>
      <c r="K27" s="130"/>
      <c r="L27" s="130"/>
      <c r="M27" s="130"/>
      <c r="N27" s="130"/>
      <c r="O27" s="130"/>
      <c r="P27" s="130"/>
    </row>
    <row r="28" spans="2:16" ht="15" customHeight="1" x14ac:dyDescent="0.25">
      <c r="B28" s="341"/>
      <c r="C28" s="507"/>
      <c r="D28" s="508"/>
      <c r="E28" s="128">
        <f t="shared" si="1"/>
        <v>0</v>
      </c>
      <c r="G28" s="130"/>
      <c r="H28" s="130"/>
      <c r="I28" s="130"/>
      <c r="J28" s="130"/>
      <c r="K28" s="130"/>
      <c r="L28" s="130"/>
      <c r="M28" s="130"/>
      <c r="N28" s="130"/>
      <c r="O28" s="130"/>
      <c r="P28" s="130"/>
    </row>
    <row r="29" spans="2:16" ht="15" customHeight="1" x14ac:dyDescent="0.25">
      <c r="B29" s="341"/>
      <c r="C29" s="507"/>
      <c r="D29" s="508"/>
      <c r="E29" s="128">
        <f t="shared" si="1"/>
        <v>0</v>
      </c>
      <c r="G29" s="130"/>
      <c r="H29" s="130"/>
      <c r="I29" s="130"/>
      <c r="J29" s="130"/>
      <c r="K29" s="130"/>
      <c r="L29" s="130"/>
      <c r="M29" s="130"/>
      <c r="N29" s="130"/>
      <c r="O29" s="130"/>
      <c r="P29" s="130"/>
    </row>
    <row r="30" spans="2:16" ht="15" customHeight="1" x14ac:dyDescent="0.25">
      <c r="B30" s="341"/>
      <c r="C30" s="507"/>
      <c r="D30" s="508"/>
      <c r="E30" s="128">
        <f t="shared" si="1"/>
        <v>0</v>
      </c>
      <c r="G30" s="130"/>
      <c r="H30" s="130"/>
      <c r="I30" s="130"/>
      <c r="J30" s="130"/>
      <c r="K30" s="130"/>
      <c r="L30" s="130"/>
      <c r="M30" s="130"/>
      <c r="N30" s="130"/>
      <c r="O30" s="130"/>
      <c r="P30" s="130"/>
    </row>
    <row r="31" spans="2:16" ht="15" customHeight="1" x14ac:dyDescent="0.25">
      <c r="B31" s="341"/>
      <c r="C31" s="507"/>
      <c r="D31" s="508"/>
      <c r="E31" s="128">
        <f t="shared" si="1"/>
        <v>0</v>
      </c>
      <c r="G31" s="130"/>
      <c r="H31" s="130"/>
      <c r="I31" s="130"/>
      <c r="J31" s="130"/>
      <c r="K31" s="130"/>
      <c r="L31" s="130"/>
      <c r="M31" s="130"/>
      <c r="N31" s="130"/>
      <c r="O31" s="130"/>
      <c r="P31" s="130"/>
    </row>
    <row r="32" spans="2:16" ht="15" customHeight="1" x14ac:dyDescent="0.25">
      <c r="B32" s="341"/>
      <c r="C32" s="507"/>
      <c r="D32" s="508"/>
      <c r="E32" s="128">
        <f t="shared" si="1"/>
        <v>0</v>
      </c>
      <c r="G32" s="130"/>
      <c r="H32" s="130"/>
      <c r="I32" s="130"/>
      <c r="J32" s="130"/>
      <c r="K32" s="130"/>
      <c r="L32" s="130"/>
      <c r="M32" s="130"/>
      <c r="N32" s="130"/>
      <c r="O32" s="130"/>
      <c r="P32" s="130"/>
    </row>
    <row r="33" spans="2:16" ht="15" customHeight="1" x14ac:dyDescent="0.25">
      <c r="B33" s="341"/>
      <c r="C33" s="507"/>
      <c r="D33" s="508"/>
      <c r="E33" s="128">
        <f t="shared" si="1"/>
        <v>0</v>
      </c>
      <c r="G33" s="130"/>
      <c r="H33" s="130"/>
      <c r="I33" s="130"/>
      <c r="J33" s="130"/>
      <c r="K33" s="130"/>
      <c r="L33" s="130"/>
      <c r="M33" s="130"/>
      <c r="N33" s="130"/>
      <c r="O33" s="130"/>
      <c r="P33" s="130"/>
    </row>
    <row r="34" spans="2:16" ht="15" customHeight="1" x14ac:dyDescent="0.25">
      <c r="B34" s="341"/>
      <c r="C34" s="507"/>
      <c r="D34" s="508"/>
      <c r="E34" s="128">
        <f t="shared" si="1"/>
        <v>0</v>
      </c>
      <c r="G34" s="130"/>
      <c r="H34" s="130"/>
      <c r="I34" s="130"/>
      <c r="J34" s="130"/>
      <c r="K34" s="130"/>
      <c r="L34" s="130"/>
      <c r="M34" s="130"/>
      <c r="N34" s="130"/>
      <c r="O34" s="130"/>
      <c r="P34" s="130"/>
    </row>
    <row r="35" spans="2:16" ht="15" customHeight="1" x14ac:dyDescent="0.25">
      <c r="B35" s="341"/>
      <c r="C35" s="507"/>
      <c r="D35" s="508"/>
      <c r="E35" s="128">
        <f t="shared" si="1"/>
        <v>0</v>
      </c>
      <c r="G35" s="130"/>
      <c r="H35" s="130"/>
      <c r="I35" s="130"/>
      <c r="J35" s="130"/>
      <c r="K35" s="130"/>
      <c r="L35" s="130"/>
      <c r="M35" s="130"/>
      <c r="N35" s="130"/>
      <c r="O35" s="130"/>
      <c r="P35" s="130"/>
    </row>
    <row r="36" spans="2:16" ht="15" customHeight="1" x14ac:dyDescent="0.25">
      <c r="B36" s="341"/>
      <c r="C36" s="507"/>
      <c r="D36" s="508"/>
      <c r="E36" s="128">
        <f t="shared" si="1"/>
        <v>0</v>
      </c>
      <c r="G36" s="130"/>
      <c r="H36" s="130"/>
      <c r="I36" s="130"/>
      <c r="J36" s="130"/>
      <c r="K36" s="130"/>
      <c r="L36" s="130"/>
      <c r="M36" s="130"/>
      <c r="N36" s="130"/>
      <c r="O36" s="130"/>
      <c r="P36" s="130"/>
    </row>
    <row r="37" spans="2:16" ht="15" customHeight="1" x14ac:dyDescent="0.25">
      <c r="B37" s="341"/>
      <c r="C37" s="507"/>
      <c r="D37" s="508"/>
      <c r="E37" s="128">
        <f t="shared" si="1"/>
        <v>0</v>
      </c>
      <c r="G37" s="130"/>
      <c r="H37" s="130"/>
      <c r="I37" s="130"/>
      <c r="J37" s="130"/>
      <c r="K37" s="130"/>
      <c r="L37" s="130"/>
      <c r="M37" s="130"/>
      <c r="N37" s="130"/>
      <c r="O37" s="130"/>
      <c r="P37" s="130"/>
    </row>
    <row r="38" spans="2:16" ht="15" customHeight="1" x14ac:dyDescent="0.25">
      <c r="B38" s="341"/>
      <c r="C38" s="507"/>
      <c r="D38" s="508"/>
      <c r="E38" s="128">
        <f t="shared" si="1"/>
        <v>0</v>
      </c>
      <c r="G38" s="130"/>
      <c r="H38" s="130"/>
      <c r="I38" s="130"/>
      <c r="J38" s="130"/>
      <c r="K38" s="130"/>
      <c r="L38" s="130"/>
      <c r="M38" s="130"/>
      <c r="N38" s="130"/>
      <c r="O38" s="130"/>
      <c r="P38" s="130"/>
    </row>
    <row r="39" spans="2:16" ht="15" customHeight="1" x14ac:dyDescent="0.25">
      <c r="B39" s="341"/>
      <c r="C39" s="507"/>
      <c r="D39" s="508"/>
      <c r="E39" s="128">
        <f t="shared" si="1"/>
        <v>0</v>
      </c>
      <c r="G39" s="130"/>
      <c r="H39" s="130"/>
      <c r="I39" s="130"/>
      <c r="J39" s="130"/>
      <c r="K39" s="130"/>
      <c r="L39" s="130"/>
      <c r="M39" s="130"/>
      <c r="N39" s="130"/>
      <c r="O39" s="130"/>
      <c r="P39" s="130"/>
    </row>
    <row r="40" spans="2:16" ht="15" customHeight="1" x14ac:dyDescent="0.25">
      <c r="B40" s="341"/>
      <c r="C40" s="507"/>
      <c r="D40" s="508"/>
      <c r="E40" s="128">
        <f t="shared" si="1"/>
        <v>0</v>
      </c>
      <c r="G40" s="130"/>
      <c r="H40" s="130"/>
      <c r="I40" s="130"/>
      <c r="J40" s="130"/>
      <c r="K40" s="130"/>
      <c r="L40" s="130"/>
      <c r="M40" s="130"/>
      <c r="N40" s="130"/>
      <c r="O40" s="130"/>
      <c r="P40" s="130"/>
    </row>
    <row r="41" spans="2:16" ht="15" customHeight="1" x14ac:dyDescent="0.25">
      <c r="B41" s="341"/>
      <c r="C41" s="507"/>
      <c r="D41" s="508"/>
      <c r="E41" s="128">
        <f t="shared" si="1"/>
        <v>0</v>
      </c>
      <c r="G41" s="130"/>
      <c r="H41" s="130"/>
      <c r="I41" s="130"/>
      <c r="J41" s="130"/>
      <c r="K41" s="130"/>
      <c r="L41" s="130"/>
      <c r="M41" s="130"/>
      <c r="N41" s="130"/>
      <c r="O41" s="130"/>
      <c r="P41" s="130"/>
    </row>
    <row r="42" spans="2:16" ht="15" customHeight="1" x14ac:dyDescent="0.25">
      <c r="B42" s="341"/>
      <c r="C42" s="507"/>
      <c r="D42" s="508"/>
      <c r="E42" s="128">
        <f t="shared" si="1"/>
        <v>0</v>
      </c>
      <c r="G42" s="130"/>
      <c r="H42" s="130"/>
      <c r="I42" s="130"/>
      <c r="J42" s="130"/>
      <c r="K42" s="130"/>
      <c r="L42" s="130"/>
      <c r="M42" s="130"/>
      <c r="N42" s="130"/>
      <c r="O42" s="130"/>
      <c r="P42" s="130"/>
    </row>
    <row r="43" spans="2:16" ht="15" customHeight="1" x14ac:dyDescent="0.25">
      <c r="B43" s="341"/>
      <c r="C43" s="507"/>
      <c r="D43" s="508"/>
      <c r="E43" s="128">
        <f t="shared" si="1"/>
        <v>0</v>
      </c>
      <c r="G43" s="130"/>
      <c r="H43" s="130"/>
      <c r="I43" s="130"/>
      <c r="J43" s="130"/>
      <c r="K43" s="130"/>
      <c r="L43" s="130"/>
      <c r="M43" s="130"/>
      <c r="N43" s="130"/>
      <c r="O43" s="130"/>
      <c r="P43" s="130"/>
    </row>
    <row r="44" spans="2:16" ht="15" customHeight="1" x14ac:dyDescent="0.25">
      <c r="B44" s="341"/>
      <c r="C44" s="507"/>
      <c r="D44" s="508"/>
      <c r="E44" s="128">
        <f t="shared" si="1"/>
        <v>0</v>
      </c>
      <c r="G44" s="130"/>
      <c r="H44" s="130"/>
      <c r="I44" s="130"/>
      <c r="J44" s="130"/>
      <c r="K44" s="130"/>
      <c r="L44" s="130"/>
      <c r="M44" s="130"/>
      <c r="N44" s="130"/>
      <c r="O44" s="130"/>
      <c r="P44" s="130"/>
    </row>
    <row r="45" spans="2:16" ht="15" customHeight="1" x14ac:dyDescent="0.25">
      <c r="B45" s="341"/>
      <c r="C45" s="507"/>
      <c r="D45" s="508"/>
      <c r="E45" s="128">
        <f t="shared" si="1"/>
        <v>0</v>
      </c>
      <c r="G45" s="130"/>
      <c r="H45" s="130"/>
      <c r="I45" s="130"/>
      <c r="J45" s="130"/>
      <c r="K45" s="130"/>
      <c r="L45" s="130"/>
      <c r="M45" s="130"/>
      <c r="N45" s="130"/>
      <c r="O45" s="130"/>
      <c r="P45" s="130"/>
    </row>
    <row r="46" spans="2:16" ht="15" customHeight="1" x14ac:dyDescent="0.25">
      <c r="B46" s="341"/>
      <c r="C46" s="507"/>
      <c r="D46" s="508"/>
      <c r="E46" s="128">
        <f t="shared" si="1"/>
        <v>0</v>
      </c>
      <c r="G46" s="130"/>
      <c r="H46" s="130"/>
      <c r="I46" s="130"/>
      <c r="J46" s="130"/>
      <c r="K46" s="130"/>
      <c r="L46" s="130"/>
      <c r="M46" s="130"/>
      <c r="N46" s="130"/>
      <c r="O46" s="130"/>
      <c r="P46" s="130"/>
    </row>
    <row r="47" spans="2:16" ht="15" customHeight="1" x14ac:dyDescent="0.25">
      <c r="B47" s="341"/>
      <c r="C47" s="507"/>
      <c r="D47" s="508"/>
      <c r="E47" s="128">
        <f t="shared" si="1"/>
        <v>0</v>
      </c>
      <c r="G47" s="130"/>
      <c r="H47" s="130"/>
      <c r="I47" s="130"/>
      <c r="J47" s="130"/>
      <c r="K47" s="130"/>
      <c r="L47" s="130"/>
      <c r="M47" s="130"/>
      <c r="N47" s="130"/>
      <c r="O47" s="130"/>
      <c r="P47" s="130"/>
    </row>
    <row r="48" spans="2:16" ht="15" customHeight="1" x14ac:dyDescent="0.25">
      <c r="B48" s="341"/>
      <c r="C48" s="507"/>
      <c r="D48" s="508"/>
      <c r="E48" s="128">
        <f t="shared" si="1"/>
        <v>0</v>
      </c>
      <c r="G48" s="130"/>
      <c r="H48" s="130"/>
      <c r="I48" s="130"/>
      <c r="J48" s="130"/>
      <c r="K48" s="130"/>
      <c r="L48" s="130"/>
      <c r="M48" s="130"/>
      <c r="N48" s="130"/>
      <c r="O48" s="130"/>
      <c r="P48" s="130"/>
    </row>
    <row r="49" spans="2:16" ht="15" customHeight="1" x14ac:dyDescent="0.25">
      <c r="B49" s="341"/>
      <c r="C49" s="507"/>
      <c r="D49" s="508"/>
      <c r="E49" s="128">
        <f t="shared" si="1"/>
        <v>0</v>
      </c>
      <c r="G49" s="130"/>
      <c r="H49" s="130"/>
      <c r="I49" s="130"/>
      <c r="J49" s="130"/>
      <c r="K49" s="130"/>
      <c r="L49" s="130"/>
      <c r="M49" s="130"/>
      <c r="N49" s="130"/>
      <c r="O49" s="130"/>
      <c r="P49" s="130"/>
    </row>
    <row r="50" spans="2:16" ht="15" customHeight="1" x14ac:dyDescent="0.25">
      <c r="B50" s="341"/>
      <c r="C50" s="507"/>
      <c r="D50" s="508"/>
      <c r="E50" s="128">
        <f t="shared" si="1"/>
        <v>0</v>
      </c>
      <c r="G50" s="130"/>
      <c r="H50" s="130"/>
      <c r="I50" s="130"/>
      <c r="J50" s="130"/>
      <c r="K50" s="130"/>
      <c r="L50" s="130"/>
      <c r="M50" s="130"/>
      <c r="N50" s="130"/>
      <c r="O50" s="130"/>
      <c r="P50" s="130"/>
    </row>
    <row r="51" spans="2:16" ht="15" customHeight="1" x14ac:dyDescent="0.25">
      <c r="B51" s="341"/>
      <c r="C51" s="507"/>
      <c r="D51" s="508"/>
      <c r="E51" s="128">
        <f t="shared" si="1"/>
        <v>0</v>
      </c>
      <c r="G51" s="130"/>
      <c r="H51" s="130"/>
      <c r="I51" s="130"/>
      <c r="J51" s="130"/>
      <c r="K51" s="130"/>
      <c r="L51" s="130"/>
      <c r="M51" s="130"/>
      <c r="N51" s="130"/>
      <c r="O51" s="130"/>
      <c r="P51" s="130"/>
    </row>
    <row r="52" spans="2:16" ht="15" customHeight="1" x14ac:dyDescent="0.25">
      <c r="B52" s="341"/>
      <c r="C52" s="507"/>
      <c r="D52" s="508"/>
      <c r="E52" s="128">
        <f t="shared" si="1"/>
        <v>0</v>
      </c>
      <c r="G52" s="130"/>
      <c r="H52" s="130"/>
      <c r="I52" s="130"/>
      <c r="J52" s="130"/>
      <c r="K52" s="130"/>
      <c r="L52" s="130"/>
      <c r="M52" s="130"/>
      <c r="N52" s="130"/>
      <c r="O52" s="130"/>
      <c r="P52" s="130"/>
    </row>
    <row r="53" spans="2:16" ht="15" customHeight="1" x14ac:dyDescent="0.25">
      <c r="B53" s="341"/>
      <c r="C53" s="507"/>
      <c r="D53" s="508"/>
      <c r="E53" s="128">
        <f t="shared" si="1"/>
        <v>0</v>
      </c>
      <c r="G53" s="130"/>
      <c r="H53" s="130"/>
      <c r="I53" s="130"/>
      <c r="J53" s="130"/>
      <c r="K53" s="130"/>
      <c r="L53" s="130"/>
      <c r="M53" s="130"/>
      <c r="N53" s="130"/>
      <c r="O53" s="130"/>
      <c r="P53" s="130"/>
    </row>
    <row r="54" spans="2:16" ht="15" customHeight="1" x14ac:dyDescent="0.25">
      <c r="B54" s="341"/>
      <c r="C54" s="507"/>
      <c r="D54" s="508"/>
      <c r="E54" s="128">
        <f t="shared" si="1"/>
        <v>0</v>
      </c>
      <c r="G54" s="130"/>
      <c r="H54" s="130"/>
      <c r="I54" s="130"/>
      <c r="J54" s="130"/>
      <c r="K54" s="130"/>
      <c r="L54" s="130"/>
      <c r="M54" s="130"/>
      <c r="N54" s="130"/>
      <c r="O54" s="130"/>
      <c r="P54" s="130"/>
    </row>
    <row r="55" spans="2:16" ht="15" customHeight="1" x14ac:dyDescent="0.25">
      <c r="B55" s="341"/>
      <c r="C55" s="507"/>
      <c r="D55" s="508"/>
      <c r="E55" s="128">
        <f t="shared" si="1"/>
        <v>0</v>
      </c>
      <c r="G55" s="130"/>
      <c r="H55" s="130"/>
      <c r="I55" s="130"/>
      <c r="J55" s="130"/>
      <c r="K55" s="130"/>
      <c r="L55" s="130"/>
      <c r="M55" s="130"/>
      <c r="N55" s="130"/>
      <c r="O55" s="130"/>
      <c r="P55" s="130"/>
    </row>
    <row r="56" spans="2:16" ht="15" customHeight="1" x14ac:dyDescent="0.25">
      <c r="B56" s="341"/>
      <c r="C56" s="507"/>
      <c r="D56" s="508"/>
      <c r="E56" s="128">
        <f t="shared" si="1"/>
        <v>0</v>
      </c>
      <c r="G56" s="130"/>
      <c r="H56" s="130"/>
      <c r="I56" s="130"/>
      <c r="J56" s="130"/>
      <c r="K56" s="130"/>
      <c r="L56" s="130"/>
      <c r="M56" s="130"/>
      <c r="N56" s="130"/>
      <c r="O56" s="130"/>
      <c r="P56" s="130"/>
    </row>
    <row r="57" spans="2:16" ht="15" customHeight="1" x14ac:dyDescent="0.25">
      <c r="B57" s="341"/>
      <c r="C57" s="507"/>
      <c r="D57" s="508"/>
      <c r="E57" s="128">
        <f t="shared" si="1"/>
        <v>0</v>
      </c>
      <c r="G57" s="130"/>
      <c r="H57" s="130"/>
      <c r="I57" s="130"/>
      <c r="J57" s="130"/>
      <c r="K57" s="130"/>
      <c r="L57" s="130"/>
      <c r="M57" s="130"/>
      <c r="N57" s="130"/>
      <c r="O57" s="130"/>
      <c r="P57" s="130"/>
    </row>
    <row r="58" spans="2:16" x14ac:dyDescent="0.25">
      <c r="B58" s="485"/>
      <c r="C58" s="513"/>
      <c r="D58" s="513"/>
      <c r="E58" s="131"/>
      <c r="G58" s="131"/>
      <c r="H58" s="131"/>
      <c r="I58" s="131"/>
      <c r="J58" s="131"/>
      <c r="K58" s="131"/>
      <c r="L58" s="131"/>
      <c r="M58" s="131"/>
      <c r="N58" s="131"/>
      <c r="O58" s="131"/>
      <c r="P58" s="131"/>
    </row>
  </sheetData>
  <sheetProtection password="CC44" sheet="1" selectLockedCells="1"/>
  <mergeCells count="57">
    <mergeCell ref="C57:D57"/>
    <mergeCell ref="B58:D58"/>
    <mergeCell ref="C51:D51"/>
    <mergeCell ref="C52:D52"/>
    <mergeCell ref="C53:D53"/>
    <mergeCell ref="C54:D54"/>
    <mergeCell ref="C55:D55"/>
    <mergeCell ref="C56:D56"/>
    <mergeCell ref="C45:D45"/>
    <mergeCell ref="C46:D46"/>
    <mergeCell ref="C47:D47"/>
    <mergeCell ref="C48:D48"/>
    <mergeCell ref="C49:D49"/>
    <mergeCell ref="C50:D50"/>
    <mergeCell ref="C14:D14"/>
    <mergeCell ref="C15:D15"/>
    <mergeCell ref="C41:D41"/>
    <mergeCell ref="C42:D42"/>
    <mergeCell ref="C43:D43"/>
    <mergeCell ref="C44:D44"/>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5:D25"/>
    <mergeCell ref="C26:D26"/>
    <mergeCell ref="C27:D27"/>
    <mergeCell ref="C28:D28"/>
    <mergeCell ref="C29:D29"/>
    <mergeCell ref="C30:D30"/>
    <mergeCell ref="C31:D31"/>
    <mergeCell ref="C38:D38"/>
    <mergeCell ref="C39:D39"/>
    <mergeCell ref="C40:D40"/>
    <mergeCell ref="C32:D32"/>
    <mergeCell ref="C33:D33"/>
    <mergeCell ref="C34:D34"/>
    <mergeCell ref="C35:D35"/>
    <mergeCell ref="C36:D36"/>
    <mergeCell ref="C37:D37"/>
  </mergeCells>
  <hyperlinks>
    <hyperlink ref="C3:D3" location="Budget!G4" display="&lt;&lt;&lt;  Returen to Budget Tab" xr:uid="{00000000-0004-0000-0400-000000000000}"/>
  </hyperlinks>
  <printOptions horizontalCentered="1"/>
  <pageMargins left="0.25" right="0.25" top="0.25" bottom="0.25" header="0" footer="0"/>
  <pageSetup scale="54" fitToWidth="0" orientation="landscape" draft="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H19" sqref="H19"/>
    </sheetView>
  </sheetViews>
  <sheetFormatPr defaultColWidth="9.109375" defaultRowHeight="13.2" x14ac:dyDescent="0.25"/>
  <cols>
    <col min="1" max="1" width="4" style="34" customWidth="1"/>
    <col min="2" max="2" width="3" style="34" customWidth="1"/>
    <col min="3" max="3" width="9.109375" style="34"/>
    <col min="4" max="4" width="30.88671875" style="34" customWidth="1"/>
    <col min="5" max="5" width="12.6640625" style="34" customWidth="1"/>
    <col min="6" max="6" width="1.88671875" style="34" customWidth="1"/>
    <col min="7" max="16" width="13.33203125" style="34" customWidth="1"/>
    <col min="17" max="26" width="12.6640625" style="34" customWidth="1"/>
    <col min="27" max="16384" width="9.109375" style="34"/>
  </cols>
  <sheetData>
    <row r="1" spans="1:16" s="35" customFormat="1" ht="16.5" customHeight="1" x14ac:dyDescent="0.25">
      <c r="A1" s="105" t="str">
        <f>Summary!A2</f>
        <v>DGS-30-198</v>
      </c>
      <c r="B1" s="105"/>
      <c r="C1" s="105"/>
      <c r="D1" s="261"/>
      <c r="E1" s="261"/>
    </row>
    <row r="2" spans="1:16" s="35" customFormat="1" ht="16.5" customHeight="1" x14ac:dyDescent="0.25">
      <c r="A2" s="35" t="str">
        <f>Summary!A3</f>
        <v>(Rev. 04/24)</v>
      </c>
      <c r="B2" s="36"/>
      <c r="C2" s="36"/>
      <c r="D2" s="125"/>
      <c r="F2" s="34"/>
      <c r="G2" s="510"/>
      <c r="H2" s="511"/>
      <c r="I2" s="511"/>
      <c r="J2" s="511"/>
      <c r="K2" s="511"/>
      <c r="L2" s="511"/>
      <c r="M2" s="511"/>
      <c r="N2" s="511"/>
      <c r="O2" s="511"/>
      <c r="P2" s="511"/>
    </row>
    <row r="3" spans="1:16" ht="30" customHeight="1" x14ac:dyDescent="0.25">
      <c r="A3" s="36"/>
      <c r="B3" s="37"/>
      <c r="C3" s="517" t="s">
        <v>193</v>
      </c>
      <c r="D3" s="517"/>
      <c r="G3" s="126" t="s">
        <v>114</v>
      </c>
      <c r="H3" s="127" t="s">
        <v>115</v>
      </c>
      <c r="I3" s="127" t="s">
        <v>116</v>
      </c>
      <c r="J3" s="127" t="s">
        <v>117</v>
      </c>
      <c r="K3" s="127" t="s">
        <v>118</v>
      </c>
      <c r="L3" s="127" t="s">
        <v>119</v>
      </c>
      <c r="M3" s="127" t="s">
        <v>120</v>
      </c>
      <c r="N3" s="127" t="s">
        <v>121</v>
      </c>
      <c r="O3" s="127" t="s">
        <v>122</v>
      </c>
      <c r="P3" s="127" t="s">
        <v>123</v>
      </c>
    </row>
    <row r="4" spans="1:16" ht="44.1" customHeight="1" x14ac:dyDescent="0.25">
      <c r="B4" s="512" t="s">
        <v>194</v>
      </c>
      <c r="C4" s="512"/>
      <c r="D4" s="512"/>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x14ac:dyDescent="0.3">
      <c r="B5" s="438" t="s">
        <v>14</v>
      </c>
      <c r="C5" s="438"/>
      <c r="D5" s="438"/>
      <c r="E5" s="340" t="s">
        <v>195</v>
      </c>
      <c r="G5" s="340" t="s">
        <v>127</v>
      </c>
      <c r="H5" s="340" t="s">
        <v>127</v>
      </c>
      <c r="I5" s="340" t="s">
        <v>127</v>
      </c>
      <c r="J5" s="340" t="s">
        <v>127</v>
      </c>
      <c r="K5" s="340" t="s">
        <v>127</v>
      </c>
      <c r="L5" s="340" t="s">
        <v>127</v>
      </c>
      <c r="M5" s="340" t="s">
        <v>127</v>
      </c>
      <c r="N5" s="340" t="s">
        <v>127</v>
      </c>
      <c r="O5" s="340" t="s">
        <v>127</v>
      </c>
      <c r="P5" s="340" t="s">
        <v>127</v>
      </c>
    </row>
    <row r="6" spans="1:16" ht="30" customHeight="1" thickBot="1" x14ac:dyDescent="0.3">
      <c r="B6" s="487" t="s">
        <v>199</v>
      </c>
      <c r="C6" s="495"/>
      <c r="D6" s="496"/>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x14ac:dyDescent="0.25">
      <c r="B7" s="514" t="s">
        <v>177</v>
      </c>
      <c r="C7" s="515"/>
      <c r="D7" s="516"/>
      <c r="E7" s="128"/>
      <c r="G7" s="129"/>
      <c r="H7" s="128"/>
      <c r="I7" s="128"/>
      <c r="J7" s="128"/>
      <c r="K7" s="128"/>
      <c r="L7" s="128"/>
      <c r="M7" s="128"/>
      <c r="N7" s="128"/>
      <c r="O7" s="128"/>
      <c r="P7" s="128"/>
    </row>
    <row r="8" spans="1:16" ht="15" customHeight="1" x14ac:dyDescent="0.25">
      <c r="B8" s="341"/>
      <c r="C8" s="507"/>
      <c r="D8" s="508"/>
      <c r="E8" s="128">
        <f t="shared" ref="E8:E57" si="1">SUM(G8:P8)</f>
        <v>0</v>
      </c>
      <c r="G8" s="130"/>
      <c r="H8" s="130"/>
      <c r="I8" s="130"/>
      <c r="J8" s="130"/>
      <c r="K8" s="130"/>
      <c r="L8" s="130"/>
      <c r="M8" s="130"/>
      <c r="N8" s="130"/>
      <c r="O8" s="130"/>
      <c r="P8" s="130"/>
    </row>
    <row r="9" spans="1:16" ht="15" customHeight="1" x14ac:dyDescent="0.25">
      <c r="B9" s="341"/>
      <c r="C9" s="507"/>
      <c r="D9" s="508"/>
      <c r="E9" s="128">
        <f t="shared" si="1"/>
        <v>0</v>
      </c>
      <c r="G9" s="130"/>
      <c r="H9" s="130"/>
      <c r="I9" s="130"/>
      <c r="J9" s="130"/>
      <c r="K9" s="130"/>
      <c r="L9" s="130"/>
      <c r="M9" s="130"/>
      <c r="N9" s="130"/>
      <c r="O9" s="130"/>
      <c r="P9" s="130"/>
    </row>
    <row r="10" spans="1:16" ht="15" customHeight="1" x14ac:dyDescent="0.25">
      <c r="B10" s="341"/>
      <c r="C10" s="507"/>
      <c r="D10" s="508"/>
      <c r="E10" s="128">
        <f t="shared" si="1"/>
        <v>0</v>
      </c>
      <c r="G10" s="130"/>
      <c r="H10" s="130"/>
      <c r="I10" s="130"/>
      <c r="J10" s="130"/>
      <c r="K10" s="130"/>
      <c r="L10" s="130"/>
      <c r="M10" s="130"/>
      <c r="N10" s="130"/>
      <c r="O10" s="130"/>
      <c r="P10" s="130"/>
    </row>
    <row r="11" spans="1:16" ht="15" customHeight="1" x14ac:dyDescent="0.25">
      <c r="B11" s="341"/>
      <c r="C11" s="507"/>
      <c r="D11" s="508"/>
      <c r="E11" s="128">
        <f t="shared" si="1"/>
        <v>0</v>
      </c>
      <c r="G11" s="130"/>
      <c r="H11" s="130"/>
      <c r="I11" s="130"/>
      <c r="J11" s="130"/>
      <c r="K11" s="130"/>
      <c r="L11" s="130"/>
      <c r="M11" s="130"/>
      <c r="N11" s="130"/>
      <c r="O11" s="130"/>
      <c r="P11" s="130"/>
    </row>
    <row r="12" spans="1:16" ht="15" customHeight="1" x14ac:dyDescent="0.25">
      <c r="B12" s="341"/>
      <c r="C12" s="507"/>
      <c r="D12" s="508"/>
      <c r="E12" s="128">
        <f t="shared" si="1"/>
        <v>0</v>
      </c>
      <c r="G12" s="130"/>
      <c r="H12" s="130"/>
      <c r="I12" s="130"/>
      <c r="J12" s="130"/>
      <c r="K12" s="130"/>
      <c r="L12" s="130"/>
      <c r="M12" s="130"/>
      <c r="N12" s="130"/>
      <c r="O12" s="130"/>
      <c r="P12" s="130"/>
    </row>
    <row r="13" spans="1:16" ht="15" customHeight="1" x14ac:dyDescent="0.25">
      <c r="B13" s="341"/>
      <c r="C13" s="507"/>
      <c r="D13" s="508"/>
      <c r="E13" s="128">
        <f t="shared" si="1"/>
        <v>0</v>
      </c>
      <c r="G13" s="130"/>
      <c r="H13" s="130"/>
      <c r="I13" s="130"/>
      <c r="J13" s="130"/>
      <c r="K13" s="130"/>
      <c r="L13" s="130"/>
      <c r="M13" s="130"/>
      <c r="N13" s="130"/>
      <c r="O13" s="130"/>
      <c r="P13" s="130"/>
    </row>
    <row r="14" spans="1:16" ht="15" customHeight="1" x14ac:dyDescent="0.25">
      <c r="B14" s="341"/>
      <c r="C14" s="507"/>
      <c r="D14" s="508"/>
      <c r="E14" s="128">
        <f t="shared" si="1"/>
        <v>0</v>
      </c>
      <c r="G14" s="130"/>
      <c r="H14" s="130"/>
      <c r="I14" s="130"/>
      <c r="J14" s="130"/>
      <c r="K14" s="130"/>
      <c r="L14" s="130"/>
      <c r="M14" s="130"/>
      <c r="N14" s="130"/>
      <c r="O14" s="130"/>
      <c r="P14" s="130"/>
    </row>
    <row r="15" spans="1:16" ht="15" customHeight="1" x14ac:dyDescent="0.25">
      <c r="B15" s="341"/>
      <c r="C15" s="507"/>
      <c r="D15" s="508"/>
      <c r="E15" s="128">
        <f t="shared" si="1"/>
        <v>0</v>
      </c>
      <c r="G15" s="130"/>
      <c r="H15" s="130"/>
      <c r="I15" s="130"/>
      <c r="J15" s="130"/>
      <c r="K15" s="130"/>
      <c r="L15" s="130"/>
      <c r="M15" s="130"/>
      <c r="N15" s="130"/>
      <c r="O15" s="130"/>
      <c r="P15" s="130"/>
    </row>
    <row r="16" spans="1:16" ht="15" customHeight="1" x14ac:dyDescent="0.25">
      <c r="B16" s="341"/>
      <c r="C16" s="507"/>
      <c r="D16" s="508"/>
      <c r="E16" s="128">
        <f t="shared" si="1"/>
        <v>0</v>
      </c>
      <c r="G16" s="130"/>
      <c r="H16" s="130"/>
      <c r="I16" s="130"/>
      <c r="J16" s="130"/>
      <c r="K16" s="130"/>
      <c r="L16" s="130"/>
      <c r="M16" s="130"/>
      <c r="N16" s="130"/>
      <c r="O16" s="130"/>
      <c r="P16" s="130"/>
    </row>
    <row r="17" spans="2:16" ht="15" customHeight="1" x14ac:dyDescent="0.25">
      <c r="B17" s="341"/>
      <c r="C17" s="507"/>
      <c r="D17" s="508"/>
      <c r="E17" s="128">
        <f t="shared" si="1"/>
        <v>0</v>
      </c>
      <c r="G17" s="130"/>
      <c r="H17" s="130"/>
      <c r="I17" s="130"/>
      <c r="J17" s="130"/>
      <c r="K17" s="130"/>
      <c r="L17" s="130"/>
      <c r="M17" s="130"/>
      <c r="N17" s="130"/>
      <c r="O17" s="130"/>
      <c r="P17" s="130"/>
    </row>
    <row r="18" spans="2:16" ht="15" customHeight="1" x14ac:dyDescent="0.25">
      <c r="B18" s="341"/>
      <c r="C18" s="507"/>
      <c r="D18" s="508"/>
      <c r="E18" s="128">
        <f t="shared" si="1"/>
        <v>0</v>
      </c>
      <c r="G18" s="130"/>
      <c r="H18" s="130"/>
      <c r="I18" s="130"/>
      <c r="J18" s="130"/>
      <c r="K18" s="130"/>
      <c r="L18" s="130"/>
      <c r="M18" s="130"/>
      <c r="N18" s="130"/>
      <c r="O18" s="130"/>
      <c r="P18" s="130"/>
    </row>
    <row r="19" spans="2:16" ht="15" customHeight="1" x14ac:dyDescent="0.25">
      <c r="B19" s="341"/>
      <c r="C19" s="507"/>
      <c r="D19" s="508"/>
      <c r="E19" s="128">
        <f t="shared" si="1"/>
        <v>0</v>
      </c>
      <c r="G19" s="130"/>
      <c r="H19" s="130"/>
      <c r="I19" s="130"/>
      <c r="J19" s="130"/>
      <c r="K19" s="130"/>
      <c r="L19" s="130"/>
      <c r="M19" s="130"/>
      <c r="N19" s="130"/>
      <c r="O19" s="130"/>
      <c r="P19" s="130"/>
    </row>
    <row r="20" spans="2:16" ht="15" customHeight="1" x14ac:dyDescent="0.25">
      <c r="B20" s="341"/>
      <c r="C20" s="507"/>
      <c r="D20" s="508"/>
      <c r="E20" s="128">
        <f t="shared" si="1"/>
        <v>0</v>
      </c>
      <c r="G20" s="130"/>
      <c r="H20" s="130"/>
      <c r="I20" s="130"/>
      <c r="J20" s="130"/>
      <c r="K20" s="130"/>
      <c r="L20" s="130"/>
      <c r="M20" s="130"/>
      <c r="N20" s="130"/>
      <c r="O20" s="130"/>
      <c r="P20" s="130"/>
    </row>
    <row r="21" spans="2:16" ht="15" customHeight="1" x14ac:dyDescent="0.25">
      <c r="B21" s="341"/>
      <c r="C21" s="507"/>
      <c r="D21" s="508"/>
      <c r="E21" s="128">
        <f t="shared" si="1"/>
        <v>0</v>
      </c>
      <c r="G21" s="130"/>
      <c r="H21" s="130"/>
      <c r="I21" s="130"/>
      <c r="J21" s="130"/>
      <c r="K21" s="130"/>
      <c r="L21" s="130"/>
      <c r="M21" s="130"/>
      <c r="N21" s="130"/>
      <c r="O21" s="130"/>
      <c r="P21" s="130"/>
    </row>
    <row r="22" spans="2:16" ht="15" customHeight="1" x14ac:dyDescent="0.25">
      <c r="B22" s="341"/>
      <c r="C22" s="507"/>
      <c r="D22" s="508"/>
      <c r="E22" s="128">
        <f t="shared" si="1"/>
        <v>0</v>
      </c>
      <c r="G22" s="130"/>
      <c r="H22" s="130"/>
      <c r="I22" s="130"/>
      <c r="J22" s="130"/>
      <c r="K22" s="130"/>
      <c r="L22" s="130"/>
      <c r="M22" s="130"/>
      <c r="N22" s="130"/>
      <c r="O22" s="130"/>
      <c r="P22" s="130"/>
    </row>
    <row r="23" spans="2:16" ht="15" customHeight="1" x14ac:dyDescent="0.25">
      <c r="B23" s="341"/>
      <c r="C23" s="507"/>
      <c r="D23" s="508"/>
      <c r="E23" s="128">
        <f t="shared" si="1"/>
        <v>0</v>
      </c>
      <c r="G23" s="130"/>
      <c r="H23" s="130"/>
      <c r="I23" s="130"/>
      <c r="J23" s="130"/>
      <c r="K23" s="130"/>
      <c r="L23" s="130"/>
      <c r="M23" s="130"/>
      <c r="N23" s="130"/>
      <c r="O23" s="130"/>
      <c r="P23" s="130"/>
    </row>
    <row r="24" spans="2:16" ht="15" customHeight="1" x14ac:dyDescent="0.25">
      <c r="B24" s="341"/>
      <c r="C24" s="507"/>
      <c r="D24" s="508"/>
      <c r="E24" s="128">
        <f t="shared" si="1"/>
        <v>0</v>
      </c>
      <c r="G24" s="130"/>
      <c r="H24" s="130"/>
      <c r="I24" s="130"/>
      <c r="J24" s="130"/>
      <c r="K24" s="130"/>
      <c r="L24" s="130"/>
      <c r="M24" s="130"/>
      <c r="N24" s="130"/>
      <c r="O24" s="130"/>
      <c r="P24" s="130"/>
    </row>
    <row r="25" spans="2:16" ht="15" customHeight="1" x14ac:dyDescent="0.25">
      <c r="B25" s="341"/>
      <c r="C25" s="507"/>
      <c r="D25" s="508"/>
      <c r="E25" s="128">
        <f t="shared" si="1"/>
        <v>0</v>
      </c>
      <c r="G25" s="130"/>
      <c r="H25" s="130"/>
      <c r="I25" s="130"/>
      <c r="J25" s="130"/>
      <c r="K25" s="130"/>
      <c r="L25" s="130"/>
      <c r="M25" s="130"/>
      <c r="N25" s="130"/>
      <c r="O25" s="130"/>
      <c r="P25" s="130"/>
    </row>
    <row r="26" spans="2:16" ht="15" customHeight="1" x14ac:dyDescent="0.25">
      <c r="B26" s="341"/>
      <c r="C26" s="507"/>
      <c r="D26" s="508"/>
      <c r="E26" s="128">
        <f t="shared" si="1"/>
        <v>0</v>
      </c>
      <c r="G26" s="130"/>
      <c r="H26" s="130"/>
      <c r="I26" s="130"/>
      <c r="J26" s="130"/>
      <c r="K26" s="130"/>
      <c r="L26" s="130"/>
      <c r="M26" s="130"/>
      <c r="N26" s="130"/>
      <c r="O26" s="130"/>
      <c r="P26" s="130"/>
    </row>
    <row r="27" spans="2:16" ht="15" customHeight="1" x14ac:dyDescent="0.25">
      <c r="B27" s="341"/>
      <c r="C27" s="507"/>
      <c r="D27" s="508"/>
      <c r="E27" s="128">
        <f t="shared" si="1"/>
        <v>0</v>
      </c>
      <c r="G27" s="130"/>
      <c r="H27" s="130"/>
      <c r="I27" s="130"/>
      <c r="J27" s="130"/>
      <c r="K27" s="130"/>
      <c r="L27" s="130"/>
      <c r="M27" s="130"/>
      <c r="N27" s="130"/>
      <c r="O27" s="130"/>
      <c r="P27" s="130"/>
    </row>
    <row r="28" spans="2:16" ht="15" customHeight="1" x14ac:dyDescent="0.25">
      <c r="B28" s="341"/>
      <c r="C28" s="507"/>
      <c r="D28" s="508"/>
      <c r="E28" s="128">
        <f t="shared" si="1"/>
        <v>0</v>
      </c>
      <c r="G28" s="130"/>
      <c r="H28" s="130"/>
      <c r="I28" s="130"/>
      <c r="J28" s="130"/>
      <c r="K28" s="130"/>
      <c r="L28" s="130"/>
      <c r="M28" s="130"/>
      <c r="N28" s="130"/>
      <c r="O28" s="130"/>
      <c r="P28" s="130"/>
    </row>
    <row r="29" spans="2:16" ht="15" customHeight="1" x14ac:dyDescent="0.25">
      <c r="B29" s="341"/>
      <c r="C29" s="507"/>
      <c r="D29" s="508"/>
      <c r="E29" s="128">
        <f t="shared" si="1"/>
        <v>0</v>
      </c>
      <c r="G29" s="130"/>
      <c r="H29" s="130"/>
      <c r="I29" s="130"/>
      <c r="J29" s="130"/>
      <c r="K29" s="130"/>
      <c r="L29" s="130"/>
      <c r="M29" s="130"/>
      <c r="N29" s="130"/>
      <c r="O29" s="130"/>
      <c r="P29" s="130"/>
    </row>
    <row r="30" spans="2:16" ht="15" customHeight="1" x14ac:dyDescent="0.25">
      <c r="B30" s="341"/>
      <c r="C30" s="507"/>
      <c r="D30" s="508"/>
      <c r="E30" s="128">
        <f t="shared" si="1"/>
        <v>0</v>
      </c>
      <c r="G30" s="130"/>
      <c r="H30" s="130"/>
      <c r="I30" s="130"/>
      <c r="J30" s="130"/>
      <c r="K30" s="130"/>
      <c r="L30" s="130"/>
      <c r="M30" s="130"/>
      <c r="N30" s="130"/>
      <c r="O30" s="130"/>
      <c r="P30" s="130"/>
    </row>
    <row r="31" spans="2:16" ht="15" customHeight="1" x14ac:dyDescent="0.25">
      <c r="B31" s="341"/>
      <c r="C31" s="507"/>
      <c r="D31" s="508"/>
      <c r="E31" s="128">
        <f t="shared" si="1"/>
        <v>0</v>
      </c>
      <c r="G31" s="130"/>
      <c r="H31" s="130"/>
      <c r="I31" s="130"/>
      <c r="J31" s="130"/>
      <c r="K31" s="130"/>
      <c r="L31" s="130"/>
      <c r="M31" s="130"/>
      <c r="N31" s="130"/>
      <c r="O31" s="130"/>
      <c r="P31" s="130"/>
    </row>
    <row r="32" spans="2:16" ht="15" customHeight="1" x14ac:dyDescent="0.25">
      <c r="B32" s="341"/>
      <c r="C32" s="507"/>
      <c r="D32" s="508"/>
      <c r="E32" s="128">
        <f t="shared" si="1"/>
        <v>0</v>
      </c>
      <c r="G32" s="130"/>
      <c r="H32" s="130"/>
      <c r="I32" s="130"/>
      <c r="J32" s="130"/>
      <c r="K32" s="130"/>
      <c r="L32" s="130"/>
      <c r="M32" s="130"/>
      <c r="N32" s="130"/>
      <c r="O32" s="130"/>
      <c r="P32" s="130"/>
    </row>
    <row r="33" spans="2:16" ht="15" customHeight="1" x14ac:dyDescent="0.25">
      <c r="B33" s="341"/>
      <c r="C33" s="507"/>
      <c r="D33" s="508"/>
      <c r="E33" s="128">
        <f t="shared" si="1"/>
        <v>0</v>
      </c>
      <c r="G33" s="130"/>
      <c r="H33" s="130"/>
      <c r="I33" s="130"/>
      <c r="J33" s="130"/>
      <c r="K33" s="130"/>
      <c r="L33" s="130"/>
      <c r="M33" s="130"/>
      <c r="N33" s="130"/>
      <c r="O33" s="130"/>
      <c r="P33" s="130"/>
    </row>
    <row r="34" spans="2:16" ht="15" customHeight="1" x14ac:dyDescent="0.25">
      <c r="B34" s="341"/>
      <c r="C34" s="507"/>
      <c r="D34" s="508"/>
      <c r="E34" s="128">
        <f t="shared" si="1"/>
        <v>0</v>
      </c>
      <c r="G34" s="130"/>
      <c r="H34" s="130"/>
      <c r="I34" s="130"/>
      <c r="J34" s="130"/>
      <c r="K34" s="130"/>
      <c r="L34" s="130"/>
      <c r="M34" s="130"/>
      <c r="N34" s="130"/>
      <c r="O34" s="130"/>
      <c r="P34" s="130"/>
    </row>
    <row r="35" spans="2:16" ht="15" customHeight="1" x14ac:dyDescent="0.25">
      <c r="B35" s="341"/>
      <c r="C35" s="507"/>
      <c r="D35" s="508"/>
      <c r="E35" s="128">
        <f t="shared" si="1"/>
        <v>0</v>
      </c>
      <c r="G35" s="130"/>
      <c r="H35" s="130"/>
      <c r="I35" s="130"/>
      <c r="J35" s="130"/>
      <c r="K35" s="130"/>
      <c r="L35" s="130"/>
      <c r="M35" s="130"/>
      <c r="N35" s="130"/>
      <c r="O35" s="130"/>
      <c r="P35" s="130"/>
    </row>
    <row r="36" spans="2:16" ht="15" customHeight="1" x14ac:dyDescent="0.25">
      <c r="B36" s="341"/>
      <c r="C36" s="507"/>
      <c r="D36" s="508"/>
      <c r="E36" s="128">
        <f t="shared" si="1"/>
        <v>0</v>
      </c>
      <c r="G36" s="130"/>
      <c r="H36" s="130"/>
      <c r="I36" s="130"/>
      <c r="J36" s="130"/>
      <c r="K36" s="130"/>
      <c r="L36" s="130"/>
      <c r="M36" s="130"/>
      <c r="N36" s="130"/>
      <c r="O36" s="130"/>
      <c r="P36" s="130"/>
    </row>
    <row r="37" spans="2:16" ht="15" customHeight="1" x14ac:dyDescent="0.25">
      <c r="B37" s="341"/>
      <c r="C37" s="507"/>
      <c r="D37" s="508"/>
      <c r="E37" s="128">
        <f t="shared" si="1"/>
        <v>0</v>
      </c>
      <c r="G37" s="130"/>
      <c r="H37" s="130"/>
      <c r="I37" s="130"/>
      <c r="J37" s="130"/>
      <c r="K37" s="130"/>
      <c r="L37" s="130"/>
      <c r="M37" s="130"/>
      <c r="N37" s="130"/>
      <c r="O37" s="130"/>
      <c r="P37" s="130"/>
    </row>
    <row r="38" spans="2:16" ht="15" customHeight="1" x14ac:dyDescent="0.25">
      <c r="B38" s="341"/>
      <c r="C38" s="507"/>
      <c r="D38" s="508"/>
      <c r="E38" s="128">
        <f t="shared" si="1"/>
        <v>0</v>
      </c>
      <c r="G38" s="130"/>
      <c r="H38" s="130"/>
      <c r="I38" s="130"/>
      <c r="J38" s="130"/>
      <c r="K38" s="130"/>
      <c r="L38" s="130"/>
      <c r="M38" s="130"/>
      <c r="N38" s="130"/>
      <c r="O38" s="130"/>
      <c r="P38" s="130"/>
    </row>
    <row r="39" spans="2:16" ht="15" customHeight="1" x14ac:dyDescent="0.25">
      <c r="B39" s="341"/>
      <c r="C39" s="507"/>
      <c r="D39" s="508"/>
      <c r="E39" s="128">
        <f t="shared" si="1"/>
        <v>0</v>
      </c>
      <c r="G39" s="130"/>
      <c r="H39" s="130"/>
      <c r="I39" s="130"/>
      <c r="J39" s="130"/>
      <c r="K39" s="130"/>
      <c r="L39" s="130"/>
      <c r="M39" s="130"/>
      <c r="N39" s="130"/>
      <c r="O39" s="130"/>
      <c r="P39" s="130"/>
    </row>
    <row r="40" spans="2:16" ht="15" customHeight="1" x14ac:dyDescent="0.25">
      <c r="B40" s="341"/>
      <c r="C40" s="507"/>
      <c r="D40" s="508"/>
      <c r="E40" s="128">
        <f t="shared" si="1"/>
        <v>0</v>
      </c>
      <c r="G40" s="130"/>
      <c r="H40" s="130"/>
      <c r="I40" s="130"/>
      <c r="J40" s="130"/>
      <c r="K40" s="130"/>
      <c r="L40" s="130"/>
      <c r="M40" s="130"/>
      <c r="N40" s="130"/>
      <c r="O40" s="130"/>
      <c r="P40" s="130"/>
    </row>
    <row r="41" spans="2:16" ht="15" customHeight="1" x14ac:dyDescent="0.25">
      <c r="B41" s="341"/>
      <c r="C41" s="507"/>
      <c r="D41" s="508"/>
      <c r="E41" s="128">
        <f t="shared" si="1"/>
        <v>0</v>
      </c>
      <c r="G41" s="130"/>
      <c r="H41" s="130"/>
      <c r="I41" s="130"/>
      <c r="J41" s="130"/>
      <c r="K41" s="130"/>
      <c r="L41" s="130"/>
      <c r="M41" s="130"/>
      <c r="N41" s="130"/>
      <c r="O41" s="130"/>
      <c r="P41" s="130"/>
    </row>
    <row r="42" spans="2:16" ht="15" customHeight="1" x14ac:dyDescent="0.25">
      <c r="B42" s="341"/>
      <c r="C42" s="507"/>
      <c r="D42" s="508"/>
      <c r="E42" s="128">
        <f t="shared" si="1"/>
        <v>0</v>
      </c>
      <c r="G42" s="130"/>
      <c r="H42" s="130"/>
      <c r="I42" s="130"/>
      <c r="J42" s="130"/>
      <c r="K42" s="130"/>
      <c r="L42" s="130"/>
      <c r="M42" s="130"/>
      <c r="N42" s="130"/>
      <c r="O42" s="130"/>
      <c r="P42" s="130"/>
    </row>
    <row r="43" spans="2:16" ht="15" customHeight="1" x14ac:dyDescent="0.25">
      <c r="B43" s="341"/>
      <c r="C43" s="507"/>
      <c r="D43" s="508"/>
      <c r="E43" s="128">
        <f t="shared" si="1"/>
        <v>0</v>
      </c>
      <c r="G43" s="130"/>
      <c r="H43" s="130"/>
      <c r="I43" s="130"/>
      <c r="J43" s="130"/>
      <c r="K43" s="130"/>
      <c r="L43" s="130"/>
      <c r="M43" s="130"/>
      <c r="N43" s="130"/>
      <c r="O43" s="130"/>
      <c r="P43" s="130"/>
    </row>
    <row r="44" spans="2:16" ht="15" customHeight="1" x14ac:dyDescent="0.25">
      <c r="B44" s="341"/>
      <c r="C44" s="507"/>
      <c r="D44" s="508"/>
      <c r="E44" s="128">
        <f t="shared" si="1"/>
        <v>0</v>
      </c>
      <c r="G44" s="130"/>
      <c r="H44" s="130"/>
      <c r="I44" s="130"/>
      <c r="J44" s="130"/>
      <c r="K44" s="130"/>
      <c r="L44" s="130"/>
      <c r="M44" s="130"/>
      <c r="N44" s="130"/>
      <c r="O44" s="130"/>
      <c r="P44" s="130"/>
    </row>
    <row r="45" spans="2:16" ht="15" customHeight="1" x14ac:dyDescent="0.25">
      <c r="B45" s="341"/>
      <c r="C45" s="507"/>
      <c r="D45" s="508"/>
      <c r="E45" s="128">
        <f t="shared" si="1"/>
        <v>0</v>
      </c>
      <c r="G45" s="130"/>
      <c r="H45" s="130"/>
      <c r="I45" s="130"/>
      <c r="J45" s="130"/>
      <c r="K45" s="130"/>
      <c r="L45" s="130"/>
      <c r="M45" s="130"/>
      <c r="N45" s="130"/>
      <c r="O45" s="130"/>
      <c r="P45" s="130"/>
    </row>
    <row r="46" spans="2:16" ht="15" customHeight="1" x14ac:dyDescent="0.25">
      <c r="B46" s="341"/>
      <c r="C46" s="507"/>
      <c r="D46" s="508"/>
      <c r="E46" s="128">
        <f t="shared" si="1"/>
        <v>0</v>
      </c>
      <c r="G46" s="130"/>
      <c r="H46" s="130"/>
      <c r="I46" s="130"/>
      <c r="J46" s="130"/>
      <c r="K46" s="130"/>
      <c r="L46" s="130"/>
      <c r="M46" s="130"/>
      <c r="N46" s="130"/>
      <c r="O46" s="130"/>
      <c r="P46" s="130"/>
    </row>
    <row r="47" spans="2:16" ht="15" customHeight="1" x14ac:dyDescent="0.25">
      <c r="B47" s="341"/>
      <c r="C47" s="507"/>
      <c r="D47" s="508"/>
      <c r="E47" s="128">
        <f t="shared" si="1"/>
        <v>0</v>
      </c>
      <c r="G47" s="130"/>
      <c r="H47" s="130"/>
      <c r="I47" s="130"/>
      <c r="J47" s="130"/>
      <c r="K47" s="130"/>
      <c r="L47" s="130"/>
      <c r="M47" s="130"/>
      <c r="N47" s="130"/>
      <c r="O47" s="130"/>
      <c r="P47" s="130"/>
    </row>
    <row r="48" spans="2:16" ht="15" customHeight="1" x14ac:dyDescent="0.25">
      <c r="B48" s="341"/>
      <c r="C48" s="507"/>
      <c r="D48" s="508"/>
      <c r="E48" s="128">
        <f t="shared" si="1"/>
        <v>0</v>
      </c>
      <c r="G48" s="130"/>
      <c r="H48" s="130"/>
      <c r="I48" s="130"/>
      <c r="J48" s="130"/>
      <c r="K48" s="130"/>
      <c r="L48" s="130"/>
      <c r="M48" s="130"/>
      <c r="N48" s="130"/>
      <c r="O48" s="130"/>
      <c r="P48" s="130"/>
    </row>
    <row r="49" spans="2:16" ht="15" customHeight="1" x14ac:dyDescent="0.25">
      <c r="B49" s="341"/>
      <c r="C49" s="507"/>
      <c r="D49" s="508"/>
      <c r="E49" s="128">
        <f t="shared" si="1"/>
        <v>0</v>
      </c>
      <c r="G49" s="130"/>
      <c r="H49" s="130"/>
      <c r="I49" s="130"/>
      <c r="J49" s="130"/>
      <c r="K49" s="130"/>
      <c r="L49" s="130"/>
      <c r="M49" s="130"/>
      <c r="N49" s="130"/>
      <c r="O49" s="130"/>
      <c r="P49" s="130"/>
    </row>
    <row r="50" spans="2:16" ht="15" customHeight="1" x14ac:dyDescent="0.25">
      <c r="B50" s="341"/>
      <c r="C50" s="507"/>
      <c r="D50" s="508"/>
      <c r="E50" s="128">
        <f t="shared" si="1"/>
        <v>0</v>
      </c>
      <c r="G50" s="130"/>
      <c r="H50" s="130"/>
      <c r="I50" s="130"/>
      <c r="J50" s="130"/>
      <c r="K50" s="130"/>
      <c r="L50" s="130"/>
      <c r="M50" s="130"/>
      <c r="N50" s="130"/>
      <c r="O50" s="130"/>
      <c r="P50" s="130"/>
    </row>
    <row r="51" spans="2:16" ht="15" customHeight="1" x14ac:dyDescent="0.25">
      <c r="B51" s="341"/>
      <c r="C51" s="507"/>
      <c r="D51" s="508"/>
      <c r="E51" s="128">
        <f t="shared" si="1"/>
        <v>0</v>
      </c>
      <c r="G51" s="130"/>
      <c r="H51" s="130"/>
      <c r="I51" s="130"/>
      <c r="J51" s="130"/>
      <c r="K51" s="130"/>
      <c r="L51" s="130"/>
      <c r="M51" s="130"/>
      <c r="N51" s="130"/>
      <c r="O51" s="130"/>
      <c r="P51" s="130"/>
    </row>
    <row r="52" spans="2:16" ht="15" customHeight="1" x14ac:dyDescent="0.25">
      <c r="B52" s="341"/>
      <c r="C52" s="507"/>
      <c r="D52" s="508"/>
      <c r="E52" s="128">
        <f t="shared" si="1"/>
        <v>0</v>
      </c>
      <c r="G52" s="130"/>
      <c r="H52" s="130"/>
      <c r="I52" s="130"/>
      <c r="J52" s="130"/>
      <c r="K52" s="130"/>
      <c r="L52" s="130"/>
      <c r="M52" s="130"/>
      <c r="N52" s="130"/>
      <c r="O52" s="130"/>
      <c r="P52" s="130"/>
    </row>
    <row r="53" spans="2:16" ht="15" customHeight="1" x14ac:dyDescent="0.25">
      <c r="B53" s="341"/>
      <c r="C53" s="507"/>
      <c r="D53" s="508"/>
      <c r="E53" s="128">
        <f t="shared" si="1"/>
        <v>0</v>
      </c>
      <c r="G53" s="130"/>
      <c r="H53" s="130"/>
      <c r="I53" s="130"/>
      <c r="J53" s="130"/>
      <c r="K53" s="130"/>
      <c r="L53" s="130"/>
      <c r="M53" s="130"/>
      <c r="N53" s="130"/>
      <c r="O53" s="130"/>
      <c r="P53" s="130"/>
    </row>
    <row r="54" spans="2:16" ht="15" customHeight="1" x14ac:dyDescent="0.25">
      <c r="B54" s="341"/>
      <c r="C54" s="507"/>
      <c r="D54" s="508"/>
      <c r="E54" s="128">
        <f t="shared" si="1"/>
        <v>0</v>
      </c>
      <c r="G54" s="130"/>
      <c r="H54" s="130"/>
      <c r="I54" s="130"/>
      <c r="J54" s="130"/>
      <c r="K54" s="130"/>
      <c r="L54" s="130"/>
      <c r="M54" s="130"/>
      <c r="N54" s="130"/>
      <c r="O54" s="130"/>
      <c r="P54" s="130"/>
    </row>
    <row r="55" spans="2:16" ht="15" customHeight="1" x14ac:dyDescent="0.25">
      <c r="B55" s="341"/>
      <c r="C55" s="507"/>
      <c r="D55" s="508"/>
      <c r="E55" s="128">
        <f t="shared" si="1"/>
        <v>0</v>
      </c>
      <c r="G55" s="130"/>
      <c r="H55" s="130"/>
      <c r="I55" s="130"/>
      <c r="J55" s="130"/>
      <c r="K55" s="130"/>
      <c r="L55" s="130"/>
      <c r="M55" s="130"/>
      <c r="N55" s="130"/>
      <c r="O55" s="130"/>
      <c r="P55" s="130"/>
    </row>
    <row r="56" spans="2:16" ht="15" customHeight="1" x14ac:dyDescent="0.25">
      <c r="B56" s="341"/>
      <c r="C56" s="507"/>
      <c r="D56" s="508"/>
      <c r="E56" s="128">
        <f t="shared" si="1"/>
        <v>0</v>
      </c>
      <c r="G56" s="130"/>
      <c r="H56" s="130"/>
      <c r="I56" s="130"/>
      <c r="J56" s="130"/>
      <c r="K56" s="130"/>
      <c r="L56" s="130"/>
      <c r="M56" s="130"/>
      <c r="N56" s="130"/>
      <c r="O56" s="130"/>
      <c r="P56" s="130"/>
    </row>
    <row r="57" spans="2:16" ht="15" customHeight="1" x14ac:dyDescent="0.25">
      <c r="B57" s="341"/>
      <c r="C57" s="507"/>
      <c r="D57" s="508"/>
      <c r="E57" s="128">
        <f t="shared" si="1"/>
        <v>0</v>
      </c>
      <c r="G57" s="130"/>
      <c r="H57" s="130"/>
      <c r="I57" s="130"/>
      <c r="J57" s="130"/>
      <c r="K57" s="130"/>
      <c r="L57" s="130"/>
      <c r="M57" s="130"/>
      <c r="N57" s="130"/>
      <c r="O57" s="130"/>
      <c r="P57" s="130"/>
    </row>
    <row r="58" spans="2:16" x14ac:dyDescent="0.25">
      <c r="B58" s="485"/>
      <c r="C58" s="513"/>
      <c r="D58" s="513"/>
      <c r="E58" s="131"/>
      <c r="G58" s="131"/>
      <c r="H58" s="131"/>
      <c r="I58" s="131"/>
      <c r="J58" s="131"/>
      <c r="K58" s="131"/>
      <c r="L58" s="131"/>
      <c r="M58" s="131"/>
      <c r="N58" s="131"/>
      <c r="O58" s="131"/>
      <c r="P58" s="131"/>
    </row>
  </sheetData>
  <sheetProtection password="CC44" sheet="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6:D36"/>
    <mergeCell ref="C37:D37"/>
    <mergeCell ref="C27:D27"/>
    <mergeCell ref="C28:D28"/>
    <mergeCell ref="C29:D29"/>
    <mergeCell ref="C30:D30"/>
    <mergeCell ref="C31:D31"/>
    <mergeCell ref="C32:D32"/>
    <mergeCell ref="C38:D38"/>
    <mergeCell ref="C11:D11"/>
    <mergeCell ref="C12:D12"/>
    <mergeCell ref="C13:D13"/>
    <mergeCell ref="C14:D14"/>
    <mergeCell ref="C19:D19"/>
    <mergeCell ref="C20:D20"/>
    <mergeCell ref="C21:D21"/>
    <mergeCell ref="C22:D22"/>
    <mergeCell ref="C23:D23"/>
    <mergeCell ref="C24:D24"/>
    <mergeCell ref="C25:D25"/>
    <mergeCell ref="C26:D26"/>
    <mergeCell ref="C33:D33"/>
    <mergeCell ref="C34:D34"/>
    <mergeCell ref="C35:D35"/>
    <mergeCell ref="G2:P2"/>
    <mergeCell ref="C3:D3"/>
    <mergeCell ref="B4:D4"/>
    <mergeCell ref="B5:D5"/>
    <mergeCell ref="B6:D6"/>
    <mergeCell ref="B7:D7"/>
    <mergeCell ref="C15:D15"/>
    <mergeCell ref="C16:D16"/>
    <mergeCell ref="C17:D17"/>
    <mergeCell ref="C18:D18"/>
    <mergeCell ref="C8:D8"/>
    <mergeCell ref="C9:D9"/>
    <mergeCell ref="C10:D10"/>
  </mergeCells>
  <hyperlinks>
    <hyperlink ref="C3:D3" location="Budget!G4" display="&lt;&lt;&lt;  Returen to Budget Tab" xr:uid="{00000000-0004-0000-0500-000000000000}"/>
  </hyperlinks>
  <printOptions horizontalCentered="1"/>
  <pageMargins left="0.25" right="0.25" top="0.25" bottom="0.25" header="0" footer="0"/>
  <pageSetup scale="54" fitToWidth="0" orientation="landscape" draft="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H23" sqref="H23"/>
    </sheetView>
  </sheetViews>
  <sheetFormatPr defaultColWidth="9.109375" defaultRowHeight="13.2" x14ac:dyDescent="0.25"/>
  <cols>
    <col min="1" max="1" width="4" style="34" customWidth="1"/>
    <col min="2" max="2" width="3" style="34" customWidth="1"/>
    <col min="3" max="3" width="9.109375" style="34"/>
    <col min="4" max="4" width="30.88671875" style="34" customWidth="1"/>
    <col min="5" max="5" width="12.6640625" style="34" customWidth="1"/>
    <col min="6" max="6" width="1.88671875" style="34" customWidth="1"/>
    <col min="7" max="16" width="13.33203125" style="34" customWidth="1"/>
    <col min="17" max="26" width="12.6640625" style="34" customWidth="1"/>
    <col min="27" max="16384" width="9.109375" style="34"/>
  </cols>
  <sheetData>
    <row r="1" spans="1:16" s="35" customFormat="1" ht="16.5" customHeight="1" x14ac:dyDescent="0.25">
      <c r="A1" s="105" t="str">
        <f>Summary!A2</f>
        <v>DGS-30-198</v>
      </c>
      <c r="B1" s="105"/>
      <c r="C1" s="105"/>
      <c r="D1" s="261"/>
      <c r="E1" s="261"/>
    </row>
    <row r="2" spans="1:16" s="35" customFormat="1" ht="16.5" customHeight="1" x14ac:dyDescent="0.25">
      <c r="A2" s="35" t="str">
        <f>Summary!A3</f>
        <v>(Rev. 04/24)</v>
      </c>
      <c r="B2" s="36"/>
      <c r="C2" s="36"/>
      <c r="D2" s="125"/>
      <c r="F2" s="34"/>
      <c r="G2" s="510"/>
      <c r="H2" s="511"/>
      <c r="I2" s="511"/>
      <c r="J2" s="511"/>
      <c r="K2" s="511"/>
      <c r="L2" s="511"/>
      <c r="M2" s="511"/>
      <c r="N2" s="511"/>
      <c r="O2" s="511"/>
      <c r="P2" s="511"/>
    </row>
    <row r="3" spans="1:16" ht="30" customHeight="1" x14ac:dyDescent="0.25">
      <c r="A3" s="36"/>
      <c r="B3" s="37"/>
      <c r="C3" s="517" t="s">
        <v>193</v>
      </c>
      <c r="D3" s="517"/>
      <c r="G3" s="126" t="s">
        <v>114</v>
      </c>
      <c r="H3" s="127" t="s">
        <v>115</v>
      </c>
      <c r="I3" s="127" t="s">
        <v>116</v>
      </c>
      <c r="J3" s="127" t="s">
        <v>117</v>
      </c>
      <c r="K3" s="127" t="s">
        <v>118</v>
      </c>
      <c r="L3" s="127" t="s">
        <v>119</v>
      </c>
      <c r="M3" s="127" t="s">
        <v>120</v>
      </c>
      <c r="N3" s="127" t="s">
        <v>121</v>
      </c>
      <c r="O3" s="127" t="s">
        <v>122</v>
      </c>
      <c r="P3" s="127" t="s">
        <v>123</v>
      </c>
    </row>
    <row r="4" spans="1:16" ht="44.1" customHeight="1" x14ac:dyDescent="0.25">
      <c r="B4" s="512" t="s">
        <v>194</v>
      </c>
      <c r="C4" s="512"/>
      <c r="D4" s="512"/>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x14ac:dyDescent="0.3">
      <c r="B5" s="438" t="s">
        <v>14</v>
      </c>
      <c r="C5" s="438"/>
      <c r="D5" s="438"/>
      <c r="E5" s="340" t="s">
        <v>195</v>
      </c>
      <c r="G5" s="340" t="s">
        <v>127</v>
      </c>
      <c r="H5" s="340" t="s">
        <v>127</v>
      </c>
      <c r="I5" s="340" t="s">
        <v>127</v>
      </c>
      <c r="J5" s="340" t="s">
        <v>127</v>
      </c>
      <c r="K5" s="340" t="s">
        <v>127</v>
      </c>
      <c r="L5" s="340" t="s">
        <v>127</v>
      </c>
      <c r="M5" s="340" t="s">
        <v>127</v>
      </c>
      <c r="N5" s="340" t="s">
        <v>127</v>
      </c>
      <c r="O5" s="340" t="s">
        <v>127</v>
      </c>
      <c r="P5" s="340" t="s">
        <v>127</v>
      </c>
    </row>
    <row r="6" spans="1:16" ht="30" customHeight="1" thickBot="1" x14ac:dyDescent="0.3">
      <c r="B6" s="487" t="s">
        <v>200</v>
      </c>
      <c r="C6" s="495"/>
      <c r="D6" s="496"/>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x14ac:dyDescent="0.25">
      <c r="B7" s="514" t="s">
        <v>201</v>
      </c>
      <c r="C7" s="515"/>
      <c r="D7" s="516"/>
      <c r="E7" s="128"/>
      <c r="G7" s="129"/>
      <c r="H7" s="128"/>
      <c r="I7" s="128"/>
      <c r="J7" s="128"/>
      <c r="K7" s="128"/>
      <c r="L7" s="128"/>
      <c r="M7" s="128"/>
      <c r="N7" s="128"/>
      <c r="O7" s="128"/>
      <c r="P7" s="128"/>
    </row>
    <row r="8" spans="1:16" ht="15" customHeight="1" x14ac:dyDescent="0.25">
      <c r="B8" s="341"/>
      <c r="C8" s="507"/>
      <c r="D8" s="508"/>
      <c r="E8" s="128">
        <f t="shared" ref="E8:E57" si="1">SUM(G8:P8)</f>
        <v>0</v>
      </c>
      <c r="G8" s="130"/>
      <c r="H8" s="130"/>
      <c r="I8" s="130"/>
      <c r="J8" s="130"/>
      <c r="K8" s="130"/>
      <c r="L8" s="130"/>
      <c r="M8" s="130"/>
      <c r="N8" s="130"/>
      <c r="O8" s="130"/>
      <c r="P8" s="130"/>
    </row>
    <row r="9" spans="1:16" ht="15" customHeight="1" x14ac:dyDescent="0.25">
      <c r="B9" s="341"/>
      <c r="C9" s="507"/>
      <c r="D9" s="508"/>
      <c r="E9" s="128">
        <f t="shared" si="1"/>
        <v>0</v>
      </c>
      <c r="G9" s="130"/>
      <c r="H9" s="130"/>
      <c r="I9" s="130"/>
      <c r="J9" s="130"/>
      <c r="K9" s="130"/>
      <c r="L9" s="130"/>
      <c r="M9" s="130"/>
      <c r="N9" s="130"/>
      <c r="O9" s="130"/>
      <c r="P9" s="130"/>
    </row>
    <row r="10" spans="1:16" ht="15" customHeight="1" x14ac:dyDescent="0.25">
      <c r="B10" s="341"/>
      <c r="C10" s="507"/>
      <c r="D10" s="508"/>
      <c r="E10" s="128">
        <f t="shared" si="1"/>
        <v>0</v>
      </c>
      <c r="G10" s="130"/>
      <c r="H10" s="130"/>
      <c r="I10" s="130"/>
      <c r="J10" s="130"/>
      <c r="K10" s="130"/>
      <c r="L10" s="130"/>
      <c r="M10" s="130"/>
      <c r="N10" s="130"/>
      <c r="O10" s="130"/>
      <c r="P10" s="130"/>
    </row>
    <row r="11" spans="1:16" ht="15" customHeight="1" x14ac:dyDescent="0.25">
      <c r="B11" s="341"/>
      <c r="C11" s="507"/>
      <c r="D11" s="508"/>
      <c r="E11" s="128">
        <f t="shared" si="1"/>
        <v>0</v>
      </c>
      <c r="G11" s="130"/>
      <c r="H11" s="130"/>
      <c r="I11" s="130"/>
      <c r="J11" s="130"/>
      <c r="K11" s="130"/>
      <c r="L11" s="130"/>
      <c r="M11" s="130"/>
      <c r="N11" s="130"/>
      <c r="O11" s="130"/>
      <c r="P11" s="130"/>
    </row>
    <row r="12" spans="1:16" ht="15" customHeight="1" x14ac:dyDescent="0.25">
      <c r="B12" s="341"/>
      <c r="C12" s="507"/>
      <c r="D12" s="508"/>
      <c r="E12" s="128">
        <f t="shared" si="1"/>
        <v>0</v>
      </c>
      <c r="G12" s="130"/>
      <c r="H12" s="130"/>
      <c r="I12" s="130"/>
      <c r="J12" s="130"/>
      <c r="K12" s="130"/>
      <c r="L12" s="130"/>
      <c r="M12" s="130"/>
      <c r="N12" s="130"/>
      <c r="O12" s="130"/>
      <c r="P12" s="130"/>
    </row>
    <row r="13" spans="1:16" ht="15" customHeight="1" x14ac:dyDescent="0.25">
      <c r="B13" s="341"/>
      <c r="C13" s="507"/>
      <c r="D13" s="508"/>
      <c r="E13" s="128">
        <f t="shared" si="1"/>
        <v>0</v>
      </c>
      <c r="G13" s="130"/>
      <c r="H13" s="130"/>
      <c r="I13" s="130"/>
      <c r="J13" s="130"/>
      <c r="K13" s="130"/>
      <c r="L13" s="130"/>
      <c r="M13" s="130"/>
      <c r="N13" s="130"/>
      <c r="O13" s="130"/>
      <c r="P13" s="130"/>
    </row>
    <row r="14" spans="1:16" ht="15" customHeight="1" x14ac:dyDescent="0.25">
      <c r="B14" s="341"/>
      <c r="C14" s="507"/>
      <c r="D14" s="508"/>
      <c r="E14" s="128">
        <f t="shared" si="1"/>
        <v>0</v>
      </c>
      <c r="G14" s="130"/>
      <c r="H14" s="130"/>
      <c r="I14" s="130"/>
      <c r="J14" s="130"/>
      <c r="K14" s="130"/>
      <c r="L14" s="130"/>
      <c r="M14" s="130"/>
      <c r="N14" s="130"/>
      <c r="O14" s="130"/>
      <c r="P14" s="130"/>
    </row>
    <row r="15" spans="1:16" ht="15" customHeight="1" x14ac:dyDescent="0.25">
      <c r="B15" s="341"/>
      <c r="C15" s="507"/>
      <c r="D15" s="508"/>
      <c r="E15" s="128">
        <f t="shared" si="1"/>
        <v>0</v>
      </c>
      <c r="G15" s="130"/>
      <c r="H15" s="130"/>
      <c r="I15" s="130"/>
      <c r="J15" s="130"/>
      <c r="K15" s="130"/>
      <c r="L15" s="130"/>
      <c r="M15" s="130"/>
      <c r="N15" s="130"/>
      <c r="O15" s="130"/>
      <c r="P15" s="130"/>
    </row>
    <row r="16" spans="1:16" ht="15" customHeight="1" x14ac:dyDescent="0.25">
      <c r="B16" s="341"/>
      <c r="C16" s="507"/>
      <c r="D16" s="508"/>
      <c r="E16" s="128">
        <f t="shared" si="1"/>
        <v>0</v>
      </c>
      <c r="G16" s="130"/>
      <c r="H16" s="130"/>
      <c r="I16" s="130"/>
      <c r="J16" s="130"/>
      <c r="K16" s="130"/>
      <c r="L16" s="130"/>
      <c r="M16" s="130"/>
      <c r="N16" s="130"/>
      <c r="O16" s="130"/>
      <c r="P16" s="130"/>
    </row>
    <row r="17" spans="2:16" ht="15" customHeight="1" x14ac:dyDescent="0.25">
      <c r="B17" s="341"/>
      <c r="C17" s="507"/>
      <c r="D17" s="508"/>
      <c r="E17" s="128">
        <f t="shared" si="1"/>
        <v>0</v>
      </c>
      <c r="G17" s="130"/>
      <c r="H17" s="130"/>
      <c r="I17" s="130"/>
      <c r="J17" s="130"/>
      <c r="K17" s="130"/>
      <c r="L17" s="130"/>
      <c r="M17" s="130"/>
      <c r="N17" s="130"/>
      <c r="O17" s="130"/>
      <c r="P17" s="130"/>
    </row>
    <row r="18" spans="2:16" ht="15" customHeight="1" x14ac:dyDescent="0.25">
      <c r="B18" s="341"/>
      <c r="C18" s="507"/>
      <c r="D18" s="508"/>
      <c r="E18" s="128">
        <f t="shared" si="1"/>
        <v>0</v>
      </c>
      <c r="G18" s="130"/>
      <c r="H18" s="130"/>
      <c r="I18" s="130"/>
      <c r="J18" s="130"/>
      <c r="K18" s="130"/>
      <c r="L18" s="130"/>
      <c r="M18" s="130"/>
      <c r="N18" s="130"/>
      <c r="O18" s="130"/>
      <c r="P18" s="130"/>
    </row>
    <row r="19" spans="2:16" ht="15" customHeight="1" x14ac:dyDescent="0.25">
      <c r="B19" s="341"/>
      <c r="C19" s="507"/>
      <c r="D19" s="508"/>
      <c r="E19" s="128">
        <f t="shared" si="1"/>
        <v>0</v>
      </c>
      <c r="G19" s="130"/>
      <c r="H19" s="130"/>
      <c r="I19" s="130"/>
      <c r="J19" s="130"/>
      <c r="K19" s="130"/>
      <c r="L19" s="130"/>
      <c r="M19" s="130"/>
      <c r="N19" s="130"/>
      <c r="O19" s="130"/>
      <c r="P19" s="130"/>
    </row>
    <row r="20" spans="2:16" ht="15" customHeight="1" x14ac:dyDescent="0.25">
      <c r="B20" s="341"/>
      <c r="C20" s="507"/>
      <c r="D20" s="508"/>
      <c r="E20" s="128">
        <f t="shared" si="1"/>
        <v>0</v>
      </c>
      <c r="G20" s="130"/>
      <c r="H20" s="130"/>
      <c r="I20" s="130"/>
      <c r="J20" s="130"/>
      <c r="K20" s="130"/>
      <c r="L20" s="130"/>
      <c r="M20" s="130"/>
      <c r="N20" s="130"/>
      <c r="O20" s="130"/>
      <c r="P20" s="130"/>
    </row>
    <row r="21" spans="2:16" ht="15" customHeight="1" x14ac:dyDescent="0.25">
      <c r="B21" s="341"/>
      <c r="C21" s="507"/>
      <c r="D21" s="508"/>
      <c r="E21" s="128">
        <f t="shared" si="1"/>
        <v>0</v>
      </c>
      <c r="G21" s="130"/>
      <c r="H21" s="130"/>
      <c r="I21" s="130"/>
      <c r="J21" s="130"/>
      <c r="K21" s="130"/>
      <c r="L21" s="130"/>
      <c r="M21" s="130"/>
      <c r="N21" s="130"/>
      <c r="O21" s="130"/>
      <c r="P21" s="130"/>
    </row>
    <row r="22" spans="2:16" ht="15" customHeight="1" x14ac:dyDescent="0.25">
      <c r="B22" s="341"/>
      <c r="C22" s="507"/>
      <c r="D22" s="508"/>
      <c r="E22" s="128">
        <f t="shared" si="1"/>
        <v>0</v>
      </c>
      <c r="G22" s="130"/>
      <c r="H22" s="130"/>
      <c r="I22" s="130"/>
      <c r="J22" s="130"/>
      <c r="K22" s="130"/>
      <c r="L22" s="130"/>
      <c r="M22" s="130"/>
      <c r="N22" s="130"/>
      <c r="O22" s="130"/>
      <c r="P22" s="130"/>
    </row>
    <row r="23" spans="2:16" ht="15" customHeight="1" x14ac:dyDescent="0.25">
      <c r="B23" s="341"/>
      <c r="C23" s="507"/>
      <c r="D23" s="508"/>
      <c r="E23" s="128">
        <f t="shared" si="1"/>
        <v>0</v>
      </c>
      <c r="G23" s="130"/>
      <c r="H23" s="130"/>
      <c r="I23" s="130"/>
      <c r="J23" s="130"/>
      <c r="K23" s="130"/>
      <c r="L23" s="130"/>
      <c r="M23" s="130"/>
      <c r="N23" s="130"/>
      <c r="O23" s="130"/>
      <c r="P23" s="130"/>
    </row>
    <row r="24" spans="2:16" ht="15" customHeight="1" x14ac:dyDescent="0.25">
      <c r="B24" s="341"/>
      <c r="C24" s="507"/>
      <c r="D24" s="508"/>
      <c r="E24" s="128">
        <f t="shared" si="1"/>
        <v>0</v>
      </c>
      <c r="G24" s="130"/>
      <c r="H24" s="130"/>
      <c r="I24" s="130"/>
      <c r="J24" s="130"/>
      <c r="K24" s="130"/>
      <c r="L24" s="130"/>
      <c r="M24" s="130"/>
      <c r="N24" s="130"/>
      <c r="O24" s="130"/>
      <c r="P24" s="130"/>
    </row>
    <row r="25" spans="2:16" ht="15" customHeight="1" x14ac:dyDescent="0.25">
      <c r="B25" s="341"/>
      <c r="C25" s="507"/>
      <c r="D25" s="508"/>
      <c r="E25" s="128">
        <f t="shared" si="1"/>
        <v>0</v>
      </c>
      <c r="G25" s="130"/>
      <c r="H25" s="130"/>
      <c r="I25" s="130"/>
      <c r="J25" s="130"/>
      <c r="K25" s="130"/>
      <c r="L25" s="130"/>
      <c r="M25" s="130"/>
      <c r="N25" s="130"/>
      <c r="O25" s="130"/>
      <c r="P25" s="130"/>
    </row>
    <row r="26" spans="2:16" ht="15" customHeight="1" x14ac:dyDescent="0.25">
      <c r="B26" s="341"/>
      <c r="C26" s="507"/>
      <c r="D26" s="508"/>
      <c r="E26" s="128">
        <f t="shared" si="1"/>
        <v>0</v>
      </c>
      <c r="G26" s="130"/>
      <c r="H26" s="130"/>
      <c r="I26" s="130"/>
      <c r="J26" s="130"/>
      <c r="K26" s="130"/>
      <c r="L26" s="130"/>
      <c r="M26" s="130"/>
      <c r="N26" s="130"/>
      <c r="O26" s="130"/>
      <c r="P26" s="130"/>
    </row>
    <row r="27" spans="2:16" ht="15" customHeight="1" x14ac:dyDescent="0.25">
      <c r="B27" s="341"/>
      <c r="C27" s="507"/>
      <c r="D27" s="508"/>
      <c r="E27" s="128">
        <f t="shared" si="1"/>
        <v>0</v>
      </c>
      <c r="G27" s="130"/>
      <c r="H27" s="130"/>
      <c r="I27" s="130"/>
      <c r="J27" s="130"/>
      <c r="K27" s="130"/>
      <c r="L27" s="130"/>
      <c r="M27" s="130"/>
      <c r="N27" s="130"/>
      <c r="O27" s="130"/>
      <c r="P27" s="130"/>
    </row>
    <row r="28" spans="2:16" ht="15" customHeight="1" x14ac:dyDescent="0.25">
      <c r="B28" s="341"/>
      <c r="C28" s="507"/>
      <c r="D28" s="508"/>
      <c r="E28" s="128">
        <f t="shared" si="1"/>
        <v>0</v>
      </c>
      <c r="G28" s="130"/>
      <c r="H28" s="130"/>
      <c r="I28" s="130"/>
      <c r="J28" s="130"/>
      <c r="K28" s="130"/>
      <c r="L28" s="130"/>
      <c r="M28" s="130"/>
      <c r="N28" s="130"/>
      <c r="O28" s="130"/>
      <c r="P28" s="130"/>
    </row>
    <row r="29" spans="2:16" ht="15" customHeight="1" x14ac:dyDescent="0.25">
      <c r="B29" s="341"/>
      <c r="C29" s="507"/>
      <c r="D29" s="508"/>
      <c r="E29" s="128">
        <f t="shared" si="1"/>
        <v>0</v>
      </c>
      <c r="G29" s="130"/>
      <c r="H29" s="130"/>
      <c r="I29" s="130"/>
      <c r="J29" s="130"/>
      <c r="K29" s="130"/>
      <c r="L29" s="130"/>
      <c r="M29" s="130"/>
      <c r="N29" s="130"/>
      <c r="O29" s="130"/>
      <c r="P29" s="130"/>
    </row>
    <row r="30" spans="2:16" ht="15" customHeight="1" x14ac:dyDescent="0.25">
      <c r="B30" s="341"/>
      <c r="C30" s="507"/>
      <c r="D30" s="508"/>
      <c r="E30" s="128">
        <f t="shared" si="1"/>
        <v>0</v>
      </c>
      <c r="G30" s="130"/>
      <c r="H30" s="130"/>
      <c r="I30" s="130"/>
      <c r="J30" s="130"/>
      <c r="K30" s="130"/>
      <c r="L30" s="130"/>
      <c r="M30" s="130"/>
      <c r="N30" s="130"/>
      <c r="O30" s="130"/>
      <c r="P30" s="130"/>
    </row>
    <row r="31" spans="2:16" ht="15" customHeight="1" x14ac:dyDescent="0.25">
      <c r="B31" s="341"/>
      <c r="C31" s="507"/>
      <c r="D31" s="508"/>
      <c r="E31" s="128">
        <f t="shared" si="1"/>
        <v>0</v>
      </c>
      <c r="G31" s="130"/>
      <c r="H31" s="130"/>
      <c r="I31" s="130"/>
      <c r="J31" s="130"/>
      <c r="K31" s="130"/>
      <c r="L31" s="130"/>
      <c r="M31" s="130"/>
      <c r="N31" s="130"/>
      <c r="O31" s="130"/>
      <c r="P31" s="130"/>
    </row>
    <row r="32" spans="2:16" ht="15" customHeight="1" x14ac:dyDescent="0.25">
      <c r="B32" s="341"/>
      <c r="C32" s="507"/>
      <c r="D32" s="508"/>
      <c r="E32" s="128">
        <f t="shared" si="1"/>
        <v>0</v>
      </c>
      <c r="G32" s="130"/>
      <c r="H32" s="130"/>
      <c r="I32" s="130"/>
      <c r="J32" s="130"/>
      <c r="K32" s="130"/>
      <c r="L32" s="130"/>
      <c r="M32" s="130"/>
      <c r="N32" s="130"/>
      <c r="O32" s="130"/>
      <c r="P32" s="130"/>
    </row>
    <row r="33" spans="2:16" ht="15" customHeight="1" x14ac:dyDescent="0.25">
      <c r="B33" s="341"/>
      <c r="C33" s="507"/>
      <c r="D33" s="508"/>
      <c r="E33" s="128">
        <f t="shared" si="1"/>
        <v>0</v>
      </c>
      <c r="G33" s="130"/>
      <c r="H33" s="130"/>
      <c r="I33" s="130"/>
      <c r="J33" s="130"/>
      <c r="K33" s="130"/>
      <c r="L33" s="130"/>
      <c r="M33" s="130"/>
      <c r="N33" s="130"/>
      <c r="O33" s="130"/>
      <c r="P33" s="130"/>
    </row>
    <row r="34" spans="2:16" ht="15" customHeight="1" x14ac:dyDescent="0.25">
      <c r="B34" s="341"/>
      <c r="C34" s="507"/>
      <c r="D34" s="508"/>
      <c r="E34" s="128">
        <f t="shared" si="1"/>
        <v>0</v>
      </c>
      <c r="G34" s="130"/>
      <c r="H34" s="130"/>
      <c r="I34" s="130"/>
      <c r="J34" s="130"/>
      <c r="K34" s="130"/>
      <c r="L34" s="130"/>
      <c r="M34" s="130"/>
      <c r="N34" s="130"/>
      <c r="O34" s="130"/>
      <c r="P34" s="130"/>
    </row>
    <row r="35" spans="2:16" ht="15" customHeight="1" x14ac:dyDescent="0.25">
      <c r="B35" s="341"/>
      <c r="C35" s="507"/>
      <c r="D35" s="508"/>
      <c r="E35" s="128">
        <f t="shared" si="1"/>
        <v>0</v>
      </c>
      <c r="G35" s="130"/>
      <c r="H35" s="130"/>
      <c r="I35" s="130"/>
      <c r="J35" s="130"/>
      <c r="K35" s="130"/>
      <c r="L35" s="130"/>
      <c r="M35" s="130"/>
      <c r="N35" s="130"/>
      <c r="O35" s="130"/>
      <c r="P35" s="130"/>
    </row>
    <row r="36" spans="2:16" ht="15" customHeight="1" x14ac:dyDescent="0.25">
      <c r="B36" s="341"/>
      <c r="C36" s="507"/>
      <c r="D36" s="508"/>
      <c r="E36" s="128">
        <f t="shared" si="1"/>
        <v>0</v>
      </c>
      <c r="G36" s="130"/>
      <c r="H36" s="130"/>
      <c r="I36" s="130"/>
      <c r="J36" s="130"/>
      <c r="K36" s="130"/>
      <c r="L36" s="130"/>
      <c r="M36" s="130"/>
      <c r="N36" s="130"/>
      <c r="O36" s="130"/>
      <c r="P36" s="130"/>
    </row>
    <row r="37" spans="2:16" ht="15" customHeight="1" x14ac:dyDescent="0.25">
      <c r="B37" s="341"/>
      <c r="C37" s="507"/>
      <c r="D37" s="508"/>
      <c r="E37" s="128">
        <f t="shared" si="1"/>
        <v>0</v>
      </c>
      <c r="G37" s="130"/>
      <c r="H37" s="130"/>
      <c r="I37" s="130"/>
      <c r="J37" s="130"/>
      <c r="K37" s="130"/>
      <c r="L37" s="130"/>
      <c r="M37" s="130"/>
      <c r="N37" s="130"/>
      <c r="O37" s="130"/>
      <c r="P37" s="130"/>
    </row>
    <row r="38" spans="2:16" ht="15" customHeight="1" x14ac:dyDescent="0.25">
      <c r="B38" s="341"/>
      <c r="C38" s="507"/>
      <c r="D38" s="508"/>
      <c r="E38" s="128">
        <f t="shared" si="1"/>
        <v>0</v>
      </c>
      <c r="G38" s="130"/>
      <c r="H38" s="130"/>
      <c r="I38" s="130"/>
      <c r="J38" s="130"/>
      <c r="K38" s="130"/>
      <c r="L38" s="130"/>
      <c r="M38" s="130"/>
      <c r="N38" s="130"/>
      <c r="O38" s="130"/>
      <c r="P38" s="130"/>
    </row>
    <row r="39" spans="2:16" ht="15" customHeight="1" x14ac:dyDescent="0.25">
      <c r="B39" s="341"/>
      <c r="C39" s="507"/>
      <c r="D39" s="508"/>
      <c r="E39" s="128">
        <f t="shared" si="1"/>
        <v>0</v>
      </c>
      <c r="G39" s="130"/>
      <c r="H39" s="130"/>
      <c r="I39" s="130"/>
      <c r="J39" s="130"/>
      <c r="K39" s="130"/>
      <c r="L39" s="130"/>
      <c r="M39" s="130"/>
      <c r="N39" s="130"/>
      <c r="O39" s="130"/>
      <c r="P39" s="130"/>
    </row>
    <row r="40" spans="2:16" ht="15" customHeight="1" x14ac:dyDescent="0.25">
      <c r="B40" s="341"/>
      <c r="C40" s="507"/>
      <c r="D40" s="508"/>
      <c r="E40" s="128">
        <f t="shared" si="1"/>
        <v>0</v>
      </c>
      <c r="G40" s="130"/>
      <c r="H40" s="130"/>
      <c r="I40" s="130"/>
      <c r="J40" s="130"/>
      <c r="K40" s="130"/>
      <c r="L40" s="130"/>
      <c r="M40" s="130"/>
      <c r="N40" s="130"/>
      <c r="O40" s="130"/>
      <c r="P40" s="130"/>
    </row>
    <row r="41" spans="2:16" ht="15" customHeight="1" x14ac:dyDescent="0.25">
      <c r="B41" s="341"/>
      <c r="C41" s="507"/>
      <c r="D41" s="508"/>
      <c r="E41" s="128">
        <f t="shared" si="1"/>
        <v>0</v>
      </c>
      <c r="G41" s="130"/>
      <c r="H41" s="130"/>
      <c r="I41" s="130"/>
      <c r="J41" s="130"/>
      <c r="K41" s="130"/>
      <c r="L41" s="130"/>
      <c r="M41" s="130"/>
      <c r="N41" s="130"/>
      <c r="O41" s="130"/>
      <c r="P41" s="130"/>
    </row>
    <row r="42" spans="2:16" ht="15" customHeight="1" x14ac:dyDescent="0.25">
      <c r="B42" s="341"/>
      <c r="C42" s="507"/>
      <c r="D42" s="508"/>
      <c r="E42" s="128">
        <f t="shared" si="1"/>
        <v>0</v>
      </c>
      <c r="G42" s="130"/>
      <c r="H42" s="130"/>
      <c r="I42" s="130"/>
      <c r="J42" s="130"/>
      <c r="K42" s="130"/>
      <c r="L42" s="130"/>
      <c r="M42" s="130"/>
      <c r="N42" s="130"/>
      <c r="O42" s="130"/>
      <c r="P42" s="130"/>
    </row>
    <row r="43" spans="2:16" ht="15" customHeight="1" x14ac:dyDescent="0.25">
      <c r="B43" s="341"/>
      <c r="C43" s="507"/>
      <c r="D43" s="508"/>
      <c r="E43" s="128">
        <f t="shared" si="1"/>
        <v>0</v>
      </c>
      <c r="G43" s="130"/>
      <c r="H43" s="130"/>
      <c r="I43" s="130"/>
      <c r="J43" s="130"/>
      <c r="K43" s="130"/>
      <c r="L43" s="130"/>
      <c r="M43" s="130"/>
      <c r="N43" s="130"/>
      <c r="O43" s="130"/>
      <c r="P43" s="130"/>
    </row>
    <row r="44" spans="2:16" ht="15" customHeight="1" x14ac:dyDescent="0.25">
      <c r="B44" s="341"/>
      <c r="C44" s="507"/>
      <c r="D44" s="508"/>
      <c r="E44" s="128">
        <f t="shared" si="1"/>
        <v>0</v>
      </c>
      <c r="G44" s="130"/>
      <c r="H44" s="130"/>
      <c r="I44" s="130"/>
      <c r="J44" s="130"/>
      <c r="K44" s="130"/>
      <c r="L44" s="130"/>
      <c r="M44" s="130"/>
      <c r="N44" s="130"/>
      <c r="O44" s="130"/>
      <c r="P44" s="130"/>
    </row>
    <row r="45" spans="2:16" ht="15" customHeight="1" x14ac:dyDescent="0.25">
      <c r="B45" s="341"/>
      <c r="C45" s="507"/>
      <c r="D45" s="508"/>
      <c r="E45" s="128">
        <f t="shared" si="1"/>
        <v>0</v>
      </c>
      <c r="G45" s="130"/>
      <c r="H45" s="130"/>
      <c r="I45" s="130"/>
      <c r="J45" s="130"/>
      <c r="K45" s="130"/>
      <c r="L45" s="130"/>
      <c r="M45" s="130"/>
      <c r="N45" s="130"/>
      <c r="O45" s="130"/>
      <c r="P45" s="130"/>
    </row>
    <row r="46" spans="2:16" ht="15" customHeight="1" x14ac:dyDescent="0.25">
      <c r="B46" s="341"/>
      <c r="C46" s="507"/>
      <c r="D46" s="508"/>
      <c r="E46" s="128">
        <f t="shared" si="1"/>
        <v>0</v>
      </c>
      <c r="G46" s="130"/>
      <c r="H46" s="130"/>
      <c r="I46" s="130"/>
      <c r="J46" s="130"/>
      <c r="K46" s="130"/>
      <c r="L46" s="130"/>
      <c r="M46" s="130"/>
      <c r="N46" s="130"/>
      <c r="O46" s="130"/>
      <c r="P46" s="130"/>
    </row>
    <row r="47" spans="2:16" ht="15" customHeight="1" x14ac:dyDescent="0.25">
      <c r="B47" s="341"/>
      <c r="C47" s="507"/>
      <c r="D47" s="508"/>
      <c r="E47" s="128">
        <f t="shared" si="1"/>
        <v>0</v>
      </c>
      <c r="G47" s="130"/>
      <c r="H47" s="130"/>
      <c r="I47" s="130"/>
      <c r="J47" s="130"/>
      <c r="K47" s="130"/>
      <c r="L47" s="130"/>
      <c r="M47" s="130"/>
      <c r="N47" s="130"/>
      <c r="O47" s="130"/>
      <c r="P47" s="130"/>
    </row>
    <row r="48" spans="2:16" ht="15" customHeight="1" x14ac:dyDescent="0.25">
      <c r="B48" s="341"/>
      <c r="C48" s="507"/>
      <c r="D48" s="508"/>
      <c r="E48" s="128">
        <f t="shared" si="1"/>
        <v>0</v>
      </c>
      <c r="G48" s="130"/>
      <c r="H48" s="130"/>
      <c r="I48" s="130"/>
      <c r="J48" s="130"/>
      <c r="K48" s="130"/>
      <c r="L48" s="130"/>
      <c r="M48" s="130"/>
      <c r="N48" s="130"/>
      <c r="O48" s="130"/>
      <c r="P48" s="130"/>
    </row>
    <row r="49" spans="2:16" ht="15" customHeight="1" x14ac:dyDescent="0.25">
      <c r="B49" s="341"/>
      <c r="C49" s="507"/>
      <c r="D49" s="508"/>
      <c r="E49" s="128">
        <f t="shared" si="1"/>
        <v>0</v>
      </c>
      <c r="G49" s="130"/>
      <c r="H49" s="130"/>
      <c r="I49" s="130"/>
      <c r="J49" s="130"/>
      <c r="K49" s="130"/>
      <c r="L49" s="130"/>
      <c r="M49" s="130"/>
      <c r="N49" s="130"/>
      <c r="O49" s="130"/>
      <c r="P49" s="130"/>
    </row>
    <row r="50" spans="2:16" ht="15" customHeight="1" x14ac:dyDescent="0.25">
      <c r="B50" s="341"/>
      <c r="C50" s="507"/>
      <c r="D50" s="508"/>
      <c r="E50" s="128">
        <f t="shared" si="1"/>
        <v>0</v>
      </c>
      <c r="G50" s="130"/>
      <c r="H50" s="130"/>
      <c r="I50" s="130"/>
      <c r="J50" s="130"/>
      <c r="K50" s="130"/>
      <c r="L50" s="130"/>
      <c r="M50" s="130"/>
      <c r="N50" s="130"/>
      <c r="O50" s="130"/>
      <c r="P50" s="130"/>
    </row>
    <row r="51" spans="2:16" ht="15" customHeight="1" x14ac:dyDescent="0.25">
      <c r="B51" s="341"/>
      <c r="C51" s="507"/>
      <c r="D51" s="508"/>
      <c r="E51" s="128">
        <f t="shared" si="1"/>
        <v>0</v>
      </c>
      <c r="G51" s="130"/>
      <c r="H51" s="130"/>
      <c r="I51" s="130"/>
      <c r="J51" s="130"/>
      <c r="K51" s="130"/>
      <c r="L51" s="130"/>
      <c r="M51" s="130"/>
      <c r="N51" s="130"/>
      <c r="O51" s="130"/>
      <c r="P51" s="130"/>
    </row>
    <row r="52" spans="2:16" ht="15" customHeight="1" x14ac:dyDescent="0.25">
      <c r="B52" s="341"/>
      <c r="C52" s="507"/>
      <c r="D52" s="508"/>
      <c r="E52" s="128">
        <f t="shared" si="1"/>
        <v>0</v>
      </c>
      <c r="G52" s="130"/>
      <c r="H52" s="130"/>
      <c r="I52" s="130"/>
      <c r="J52" s="130"/>
      <c r="K52" s="130"/>
      <c r="L52" s="130"/>
      <c r="M52" s="130"/>
      <c r="N52" s="130"/>
      <c r="O52" s="130"/>
      <c r="P52" s="130"/>
    </row>
    <row r="53" spans="2:16" ht="15" customHeight="1" x14ac:dyDescent="0.25">
      <c r="B53" s="341"/>
      <c r="C53" s="507"/>
      <c r="D53" s="508"/>
      <c r="E53" s="128">
        <f t="shared" si="1"/>
        <v>0</v>
      </c>
      <c r="G53" s="130"/>
      <c r="H53" s="130"/>
      <c r="I53" s="130"/>
      <c r="J53" s="130"/>
      <c r="K53" s="130"/>
      <c r="L53" s="130"/>
      <c r="M53" s="130"/>
      <c r="N53" s="130"/>
      <c r="O53" s="130"/>
      <c r="P53" s="130"/>
    </row>
    <row r="54" spans="2:16" ht="15" customHeight="1" x14ac:dyDescent="0.25">
      <c r="B54" s="341"/>
      <c r="C54" s="507"/>
      <c r="D54" s="508"/>
      <c r="E54" s="128">
        <f t="shared" si="1"/>
        <v>0</v>
      </c>
      <c r="G54" s="130"/>
      <c r="H54" s="130"/>
      <c r="I54" s="130"/>
      <c r="J54" s="130"/>
      <c r="K54" s="130"/>
      <c r="L54" s="130"/>
      <c r="M54" s="130"/>
      <c r="N54" s="130"/>
      <c r="O54" s="130"/>
      <c r="P54" s="130"/>
    </row>
    <row r="55" spans="2:16" ht="15" customHeight="1" x14ac:dyDescent="0.25">
      <c r="B55" s="341"/>
      <c r="C55" s="507"/>
      <c r="D55" s="508"/>
      <c r="E55" s="128">
        <f t="shared" si="1"/>
        <v>0</v>
      </c>
      <c r="G55" s="130"/>
      <c r="H55" s="130"/>
      <c r="I55" s="130"/>
      <c r="J55" s="130"/>
      <c r="K55" s="130"/>
      <c r="L55" s="130"/>
      <c r="M55" s="130"/>
      <c r="N55" s="130"/>
      <c r="O55" s="130"/>
      <c r="P55" s="130"/>
    </row>
    <row r="56" spans="2:16" ht="15" customHeight="1" x14ac:dyDescent="0.25">
      <c r="B56" s="341"/>
      <c r="C56" s="507"/>
      <c r="D56" s="508"/>
      <c r="E56" s="128">
        <f t="shared" si="1"/>
        <v>0</v>
      </c>
      <c r="G56" s="130"/>
      <c r="H56" s="130"/>
      <c r="I56" s="130"/>
      <c r="J56" s="130"/>
      <c r="K56" s="130"/>
      <c r="L56" s="130"/>
      <c r="M56" s="130"/>
      <c r="N56" s="130"/>
      <c r="O56" s="130"/>
      <c r="P56" s="130"/>
    </row>
    <row r="57" spans="2:16" ht="15" customHeight="1" x14ac:dyDescent="0.25">
      <c r="B57" s="341"/>
      <c r="C57" s="507"/>
      <c r="D57" s="508"/>
      <c r="E57" s="128">
        <f t="shared" si="1"/>
        <v>0</v>
      </c>
      <c r="G57" s="130"/>
      <c r="H57" s="130"/>
      <c r="I57" s="130"/>
      <c r="J57" s="130"/>
      <c r="K57" s="130"/>
      <c r="L57" s="130"/>
      <c r="M57" s="130"/>
      <c r="N57" s="130"/>
      <c r="O57" s="130"/>
      <c r="P57" s="130"/>
    </row>
    <row r="58" spans="2:16" x14ac:dyDescent="0.25">
      <c r="B58" s="485"/>
      <c r="C58" s="513"/>
      <c r="D58" s="513"/>
      <c r="E58" s="131"/>
      <c r="G58" s="131"/>
      <c r="H58" s="131"/>
      <c r="I58" s="131"/>
      <c r="J58" s="131"/>
      <c r="K58" s="131"/>
      <c r="L58" s="131"/>
      <c r="M58" s="131"/>
      <c r="N58" s="131"/>
      <c r="O58" s="131"/>
      <c r="P58" s="131"/>
    </row>
  </sheetData>
  <sheetProtection password="CC44" sheet="1" selectLockedCells="1"/>
  <mergeCells count="57">
    <mergeCell ref="C57:D57"/>
    <mergeCell ref="B58:D58"/>
    <mergeCell ref="C51:D51"/>
    <mergeCell ref="C52:D52"/>
    <mergeCell ref="C53:D53"/>
    <mergeCell ref="C54:D54"/>
    <mergeCell ref="C55:D55"/>
    <mergeCell ref="C56:D56"/>
    <mergeCell ref="C25:D25"/>
    <mergeCell ref="C14:D14"/>
    <mergeCell ref="C15:D15"/>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50:D50"/>
    <mergeCell ref="C44:D44"/>
    <mergeCell ref="C45:D45"/>
    <mergeCell ref="C46:D46"/>
    <mergeCell ref="C47:D47"/>
    <mergeCell ref="C48:D48"/>
    <mergeCell ref="C49:D49"/>
  </mergeCells>
  <hyperlinks>
    <hyperlink ref="C3:D3" location="Budget!G4" display="&lt;&lt;&lt;  Returen to Budget Tab" xr:uid="{00000000-0004-0000-0600-000000000000}"/>
  </hyperlinks>
  <printOptions horizontalCentered="1"/>
  <pageMargins left="0.25" right="0.25" top="0.25" bottom="0.25" header="0" footer="0"/>
  <pageSetup scale="54" fitToWidth="0" orientation="landscape" draft="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C8" sqref="C8:D8"/>
    </sheetView>
  </sheetViews>
  <sheetFormatPr defaultColWidth="9.109375" defaultRowHeight="13.2" x14ac:dyDescent="0.25"/>
  <cols>
    <col min="1" max="1" width="4" style="34" customWidth="1"/>
    <col min="2" max="2" width="3" style="34" customWidth="1"/>
    <col min="3" max="3" width="9.109375" style="34"/>
    <col min="4" max="4" width="30.88671875" style="34" customWidth="1"/>
    <col min="5" max="5" width="12.6640625" style="34" customWidth="1"/>
    <col min="6" max="6" width="1.88671875" style="34" customWidth="1"/>
    <col min="7" max="16" width="13.33203125" style="34" customWidth="1"/>
    <col min="17" max="26" width="12.6640625" style="34" customWidth="1"/>
    <col min="27" max="16384" width="9.109375" style="34"/>
  </cols>
  <sheetData>
    <row r="1" spans="1:16" s="35" customFormat="1" ht="16.5" customHeight="1" x14ac:dyDescent="0.25">
      <c r="A1" s="105" t="str">
        <f>Summary!A2</f>
        <v>DGS-30-198</v>
      </c>
      <c r="B1" s="105"/>
      <c r="C1" s="105"/>
      <c r="D1" s="261"/>
      <c r="E1" s="261"/>
    </row>
    <row r="2" spans="1:16" s="35" customFormat="1" ht="16.5" customHeight="1" x14ac:dyDescent="0.25">
      <c r="A2" s="35" t="str">
        <f>Summary!A3</f>
        <v>(Rev. 04/24)</v>
      </c>
      <c r="B2" s="36"/>
      <c r="C2" s="36"/>
      <c r="D2" s="125"/>
      <c r="F2" s="34"/>
      <c r="G2" s="510"/>
      <c r="H2" s="511"/>
      <c r="I2" s="511"/>
      <c r="J2" s="511"/>
      <c r="K2" s="511"/>
      <c r="L2" s="511"/>
      <c r="M2" s="511"/>
      <c r="N2" s="511"/>
      <c r="O2" s="511"/>
      <c r="P2" s="511"/>
    </row>
    <row r="3" spans="1:16" ht="30" customHeight="1" x14ac:dyDescent="0.25">
      <c r="A3" s="36"/>
      <c r="B3" s="37"/>
      <c r="C3" s="517" t="s">
        <v>193</v>
      </c>
      <c r="D3" s="517"/>
      <c r="G3" s="126" t="s">
        <v>114</v>
      </c>
      <c r="H3" s="127" t="s">
        <v>115</v>
      </c>
      <c r="I3" s="127" t="s">
        <v>116</v>
      </c>
      <c r="J3" s="127" t="s">
        <v>117</v>
      </c>
      <c r="K3" s="127" t="s">
        <v>118</v>
      </c>
      <c r="L3" s="127" t="s">
        <v>119</v>
      </c>
      <c r="M3" s="127" t="s">
        <v>120</v>
      </c>
      <c r="N3" s="127" t="s">
        <v>121</v>
      </c>
      <c r="O3" s="127" t="s">
        <v>122</v>
      </c>
      <c r="P3" s="127" t="s">
        <v>123</v>
      </c>
    </row>
    <row r="4" spans="1:16" ht="44.1" customHeight="1" x14ac:dyDescent="0.25">
      <c r="B4" s="512" t="s">
        <v>194</v>
      </c>
      <c r="C4" s="512"/>
      <c r="D4" s="512"/>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x14ac:dyDescent="0.3">
      <c r="B5" s="438" t="s">
        <v>14</v>
      </c>
      <c r="C5" s="438"/>
      <c r="D5" s="438"/>
      <c r="E5" s="340" t="s">
        <v>195</v>
      </c>
      <c r="G5" s="340" t="s">
        <v>127</v>
      </c>
      <c r="H5" s="340" t="s">
        <v>127</v>
      </c>
      <c r="I5" s="340" t="s">
        <v>127</v>
      </c>
      <c r="J5" s="340" t="s">
        <v>127</v>
      </c>
      <c r="K5" s="340" t="s">
        <v>127</v>
      </c>
      <c r="L5" s="340" t="s">
        <v>127</v>
      </c>
      <c r="M5" s="340" t="s">
        <v>127</v>
      </c>
      <c r="N5" s="340" t="s">
        <v>127</v>
      </c>
      <c r="O5" s="340" t="s">
        <v>127</v>
      </c>
      <c r="P5" s="340" t="s">
        <v>127</v>
      </c>
    </row>
    <row r="6" spans="1:16" ht="30" customHeight="1" thickBot="1" x14ac:dyDescent="0.3">
      <c r="B6" s="487" t="s">
        <v>202</v>
      </c>
      <c r="C6" s="495"/>
      <c r="D6" s="496"/>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x14ac:dyDescent="0.25">
      <c r="B7" s="514" t="s">
        <v>203</v>
      </c>
      <c r="C7" s="515"/>
      <c r="D7" s="516"/>
      <c r="E7" s="128"/>
      <c r="G7" s="129"/>
      <c r="H7" s="128"/>
      <c r="I7" s="128"/>
      <c r="J7" s="128"/>
      <c r="K7" s="128"/>
      <c r="L7" s="128"/>
      <c r="M7" s="128"/>
      <c r="N7" s="128"/>
      <c r="O7" s="128"/>
      <c r="P7" s="128"/>
    </row>
    <row r="8" spans="1:16" ht="15" customHeight="1" x14ac:dyDescent="0.25">
      <c r="B8" s="341"/>
      <c r="C8" s="507"/>
      <c r="D8" s="508"/>
      <c r="E8" s="128">
        <f t="shared" ref="E8:E57" si="1">SUM(G8:P8)</f>
        <v>0</v>
      </c>
      <c r="G8" s="130"/>
      <c r="H8" s="130"/>
      <c r="I8" s="130"/>
      <c r="J8" s="130"/>
      <c r="K8" s="130"/>
      <c r="L8" s="130"/>
      <c r="M8" s="130"/>
      <c r="N8" s="130"/>
      <c r="O8" s="130"/>
      <c r="P8" s="130"/>
    </row>
    <row r="9" spans="1:16" ht="15" customHeight="1" x14ac:dyDescent="0.25">
      <c r="B9" s="341"/>
      <c r="C9" s="507"/>
      <c r="D9" s="508"/>
      <c r="E9" s="128">
        <f t="shared" si="1"/>
        <v>0</v>
      </c>
      <c r="G9" s="130"/>
      <c r="H9" s="130"/>
      <c r="I9" s="130"/>
      <c r="J9" s="130"/>
      <c r="K9" s="130"/>
      <c r="L9" s="130"/>
      <c r="M9" s="130"/>
      <c r="N9" s="130"/>
      <c r="O9" s="130"/>
      <c r="P9" s="130"/>
    </row>
    <row r="10" spans="1:16" ht="15" customHeight="1" x14ac:dyDescent="0.25">
      <c r="B10" s="341"/>
      <c r="C10" s="507"/>
      <c r="D10" s="508"/>
      <c r="E10" s="128">
        <f t="shared" si="1"/>
        <v>0</v>
      </c>
      <c r="G10" s="130"/>
      <c r="H10" s="130"/>
      <c r="I10" s="130"/>
      <c r="J10" s="130"/>
      <c r="K10" s="130"/>
      <c r="L10" s="130"/>
      <c r="M10" s="130"/>
      <c r="N10" s="130"/>
      <c r="O10" s="130"/>
      <c r="P10" s="130"/>
    </row>
    <row r="11" spans="1:16" ht="15" customHeight="1" x14ac:dyDescent="0.25">
      <c r="B11" s="341"/>
      <c r="C11" s="507"/>
      <c r="D11" s="508"/>
      <c r="E11" s="128">
        <f t="shared" si="1"/>
        <v>0</v>
      </c>
      <c r="G11" s="130"/>
      <c r="H11" s="130"/>
      <c r="I11" s="130"/>
      <c r="J11" s="130"/>
      <c r="K11" s="130"/>
      <c r="L11" s="130"/>
      <c r="M11" s="130"/>
      <c r="N11" s="130"/>
      <c r="O11" s="130"/>
      <c r="P11" s="130"/>
    </row>
    <row r="12" spans="1:16" ht="15" customHeight="1" x14ac:dyDescent="0.25">
      <c r="B12" s="341"/>
      <c r="C12" s="507"/>
      <c r="D12" s="508"/>
      <c r="E12" s="128">
        <f t="shared" si="1"/>
        <v>0</v>
      </c>
      <c r="G12" s="130"/>
      <c r="H12" s="130"/>
      <c r="I12" s="130"/>
      <c r="J12" s="130"/>
      <c r="K12" s="130"/>
      <c r="L12" s="130"/>
      <c r="M12" s="130"/>
      <c r="N12" s="130"/>
      <c r="O12" s="130"/>
      <c r="P12" s="130"/>
    </row>
    <row r="13" spans="1:16" ht="15" customHeight="1" x14ac:dyDescent="0.25">
      <c r="B13" s="341"/>
      <c r="C13" s="507"/>
      <c r="D13" s="508"/>
      <c r="E13" s="128">
        <f t="shared" si="1"/>
        <v>0</v>
      </c>
      <c r="G13" s="130"/>
      <c r="H13" s="130"/>
      <c r="I13" s="130"/>
      <c r="J13" s="130"/>
      <c r="K13" s="130"/>
      <c r="L13" s="130"/>
      <c r="M13" s="130"/>
      <c r="N13" s="130"/>
      <c r="O13" s="130"/>
      <c r="P13" s="130"/>
    </row>
    <row r="14" spans="1:16" ht="15" customHeight="1" x14ac:dyDescent="0.25">
      <c r="B14" s="341"/>
      <c r="C14" s="507"/>
      <c r="D14" s="508"/>
      <c r="E14" s="128">
        <f t="shared" si="1"/>
        <v>0</v>
      </c>
      <c r="G14" s="130"/>
      <c r="H14" s="130"/>
      <c r="I14" s="130"/>
      <c r="J14" s="130"/>
      <c r="K14" s="130"/>
      <c r="L14" s="130"/>
      <c r="M14" s="130"/>
      <c r="N14" s="130"/>
      <c r="O14" s="130"/>
      <c r="P14" s="130"/>
    </row>
    <row r="15" spans="1:16" ht="15" customHeight="1" x14ac:dyDescent="0.25">
      <c r="B15" s="341"/>
      <c r="C15" s="507"/>
      <c r="D15" s="508"/>
      <c r="E15" s="128">
        <f t="shared" si="1"/>
        <v>0</v>
      </c>
      <c r="G15" s="130"/>
      <c r="H15" s="130"/>
      <c r="I15" s="130"/>
      <c r="J15" s="130"/>
      <c r="K15" s="130"/>
      <c r="L15" s="130"/>
      <c r="M15" s="130"/>
      <c r="N15" s="130"/>
      <c r="O15" s="130"/>
      <c r="P15" s="130"/>
    </row>
    <row r="16" spans="1:16" ht="15" customHeight="1" x14ac:dyDescent="0.25">
      <c r="B16" s="341"/>
      <c r="C16" s="507"/>
      <c r="D16" s="508"/>
      <c r="E16" s="128">
        <f t="shared" si="1"/>
        <v>0</v>
      </c>
      <c r="G16" s="130"/>
      <c r="H16" s="130"/>
      <c r="I16" s="130"/>
      <c r="J16" s="130"/>
      <c r="K16" s="130"/>
      <c r="L16" s="130"/>
      <c r="M16" s="130"/>
      <c r="N16" s="130"/>
      <c r="O16" s="130"/>
      <c r="P16" s="130"/>
    </row>
    <row r="17" spans="2:16" ht="15" customHeight="1" x14ac:dyDescent="0.25">
      <c r="B17" s="341"/>
      <c r="C17" s="507"/>
      <c r="D17" s="508"/>
      <c r="E17" s="128">
        <f t="shared" si="1"/>
        <v>0</v>
      </c>
      <c r="G17" s="130"/>
      <c r="H17" s="130"/>
      <c r="I17" s="130"/>
      <c r="J17" s="130"/>
      <c r="K17" s="130"/>
      <c r="L17" s="130"/>
      <c r="M17" s="130"/>
      <c r="N17" s="130"/>
      <c r="O17" s="130"/>
      <c r="P17" s="130"/>
    </row>
    <row r="18" spans="2:16" ht="15" customHeight="1" x14ac:dyDescent="0.25">
      <c r="B18" s="341"/>
      <c r="C18" s="507"/>
      <c r="D18" s="508"/>
      <c r="E18" s="128">
        <f t="shared" si="1"/>
        <v>0</v>
      </c>
      <c r="G18" s="130"/>
      <c r="H18" s="130"/>
      <c r="I18" s="130"/>
      <c r="J18" s="130"/>
      <c r="K18" s="130"/>
      <c r="L18" s="130"/>
      <c r="M18" s="130"/>
      <c r="N18" s="130"/>
      <c r="O18" s="130"/>
      <c r="P18" s="130"/>
    </row>
    <row r="19" spans="2:16" ht="15" customHeight="1" x14ac:dyDescent="0.25">
      <c r="B19" s="341"/>
      <c r="C19" s="507"/>
      <c r="D19" s="508"/>
      <c r="E19" s="128">
        <f t="shared" si="1"/>
        <v>0</v>
      </c>
      <c r="G19" s="130"/>
      <c r="H19" s="130"/>
      <c r="I19" s="130"/>
      <c r="J19" s="130"/>
      <c r="K19" s="130"/>
      <c r="L19" s="130"/>
      <c r="M19" s="130"/>
      <c r="N19" s="130"/>
      <c r="O19" s="130"/>
      <c r="P19" s="130"/>
    </row>
    <row r="20" spans="2:16" ht="15" customHeight="1" x14ac:dyDescent="0.25">
      <c r="B20" s="341"/>
      <c r="C20" s="507"/>
      <c r="D20" s="508"/>
      <c r="E20" s="128">
        <f t="shared" si="1"/>
        <v>0</v>
      </c>
      <c r="G20" s="130"/>
      <c r="H20" s="130"/>
      <c r="I20" s="130"/>
      <c r="J20" s="130"/>
      <c r="K20" s="130"/>
      <c r="L20" s="130"/>
      <c r="M20" s="130"/>
      <c r="N20" s="130"/>
      <c r="O20" s="130"/>
      <c r="P20" s="130"/>
    </row>
    <row r="21" spans="2:16" ht="15" customHeight="1" x14ac:dyDescent="0.25">
      <c r="B21" s="341"/>
      <c r="C21" s="507"/>
      <c r="D21" s="508"/>
      <c r="E21" s="128">
        <f t="shared" si="1"/>
        <v>0</v>
      </c>
      <c r="G21" s="130"/>
      <c r="H21" s="130"/>
      <c r="I21" s="130"/>
      <c r="J21" s="130"/>
      <c r="K21" s="130"/>
      <c r="L21" s="130"/>
      <c r="M21" s="130"/>
      <c r="N21" s="130"/>
      <c r="O21" s="130"/>
      <c r="P21" s="130"/>
    </row>
    <row r="22" spans="2:16" ht="15" customHeight="1" x14ac:dyDescent="0.25">
      <c r="B22" s="341"/>
      <c r="C22" s="507"/>
      <c r="D22" s="508"/>
      <c r="E22" s="128">
        <f t="shared" si="1"/>
        <v>0</v>
      </c>
      <c r="G22" s="130"/>
      <c r="H22" s="130"/>
      <c r="I22" s="130"/>
      <c r="J22" s="130"/>
      <c r="K22" s="130"/>
      <c r="L22" s="130"/>
      <c r="M22" s="130"/>
      <c r="N22" s="130"/>
      <c r="O22" s="130"/>
      <c r="P22" s="130"/>
    </row>
    <row r="23" spans="2:16" ht="15" customHeight="1" x14ac:dyDescent="0.25">
      <c r="B23" s="341"/>
      <c r="C23" s="507"/>
      <c r="D23" s="508"/>
      <c r="E23" s="128">
        <f t="shared" si="1"/>
        <v>0</v>
      </c>
      <c r="G23" s="130"/>
      <c r="H23" s="130"/>
      <c r="I23" s="130"/>
      <c r="J23" s="130"/>
      <c r="K23" s="130"/>
      <c r="L23" s="130"/>
      <c r="M23" s="130"/>
      <c r="N23" s="130"/>
      <c r="O23" s="130"/>
      <c r="P23" s="130"/>
    </row>
    <row r="24" spans="2:16" ht="15" customHeight="1" x14ac:dyDescent="0.25">
      <c r="B24" s="341"/>
      <c r="C24" s="507"/>
      <c r="D24" s="508"/>
      <c r="E24" s="128">
        <f t="shared" si="1"/>
        <v>0</v>
      </c>
      <c r="G24" s="130"/>
      <c r="H24" s="130"/>
      <c r="I24" s="130"/>
      <c r="J24" s="130"/>
      <c r="K24" s="130"/>
      <c r="L24" s="130"/>
      <c r="M24" s="130"/>
      <c r="N24" s="130"/>
      <c r="O24" s="130"/>
      <c r="P24" s="130"/>
    </row>
    <row r="25" spans="2:16" ht="15" customHeight="1" x14ac:dyDescent="0.25">
      <c r="B25" s="341"/>
      <c r="C25" s="507"/>
      <c r="D25" s="508"/>
      <c r="E25" s="128">
        <f t="shared" si="1"/>
        <v>0</v>
      </c>
      <c r="G25" s="130"/>
      <c r="H25" s="130"/>
      <c r="I25" s="130"/>
      <c r="J25" s="130"/>
      <c r="K25" s="130"/>
      <c r="L25" s="130"/>
      <c r="M25" s="130"/>
      <c r="N25" s="130"/>
      <c r="O25" s="130"/>
      <c r="P25" s="130"/>
    </row>
    <row r="26" spans="2:16" ht="15" customHeight="1" x14ac:dyDescent="0.25">
      <c r="B26" s="341"/>
      <c r="C26" s="507"/>
      <c r="D26" s="508"/>
      <c r="E26" s="128">
        <f t="shared" si="1"/>
        <v>0</v>
      </c>
      <c r="G26" s="130"/>
      <c r="H26" s="130"/>
      <c r="I26" s="130"/>
      <c r="J26" s="130"/>
      <c r="K26" s="130"/>
      <c r="L26" s="130"/>
      <c r="M26" s="130"/>
      <c r="N26" s="130"/>
      <c r="O26" s="130"/>
      <c r="P26" s="130"/>
    </row>
    <row r="27" spans="2:16" ht="15" customHeight="1" x14ac:dyDescent="0.25">
      <c r="B27" s="341"/>
      <c r="C27" s="507"/>
      <c r="D27" s="508"/>
      <c r="E27" s="128">
        <f t="shared" si="1"/>
        <v>0</v>
      </c>
      <c r="G27" s="130"/>
      <c r="H27" s="130"/>
      <c r="I27" s="130"/>
      <c r="J27" s="130"/>
      <c r="K27" s="130"/>
      <c r="L27" s="130"/>
      <c r="M27" s="130"/>
      <c r="N27" s="130"/>
      <c r="O27" s="130"/>
      <c r="P27" s="130"/>
    </row>
    <row r="28" spans="2:16" ht="15" customHeight="1" x14ac:dyDescent="0.25">
      <c r="B28" s="341"/>
      <c r="C28" s="507"/>
      <c r="D28" s="508"/>
      <c r="E28" s="128">
        <f t="shared" si="1"/>
        <v>0</v>
      </c>
      <c r="G28" s="130"/>
      <c r="H28" s="130"/>
      <c r="I28" s="130"/>
      <c r="J28" s="130"/>
      <c r="K28" s="130"/>
      <c r="L28" s="130"/>
      <c r="M28" s="130"/>
      <c r="N28" s="130"/>
      <c r="O28" s="130"/>
      <c r="P28" s="130"/>
    </row>
    <row r="29" spans="2:16" ht="15" customHeight="1" x14ac:dyDescent="0.25">
      <c r="B29" s="341"/>
      <c r="C29" s="507"/>
      <c r="D29" s="508"/>
      <c r="E29" s="128">
        <f t="shared" si="1"/>
        <v>0</v>
      </c>
      <c r="G29" s="130"/>
      <c r="H29" s="130"/>
      <c r="I29" s="130"/>
      <c r="J29" s="130"/>
      <c r="K29" s="130"/>
      <c r="L29" s="130"/>
      <c r="M29" s="130"/>
      <c r="N29" s="130"/>
      <c r="O29" s="130"/>
      <c r="P29" s="130"/>
    </row>
    <row r="30" spans="2:16" ht="15" customHeight="1" x14ac:dyDescent="0.25">
      <c r="B30" s="341"/>
      <c r="C30" s="507"/>
      <c r="D30" s="508"/>
      <c r="E30" s="128">
        <f t="shared" si="1"/>
        <v>0</v>
      </c>
      <c r="G30" s="130"/>
      <c r="H30" s="130"/>
      <c r="I30" s="130"/>
      <c r="J30" s="130"/>
      <c r="K30" s="130"/>
      <c r="L30" s="130"/>
      <c r="M30" s="130"/>
      <c r="N30" s="130"/>
      <c r="O30" s="130"/>
      <c r="P30" s="130"/>
    </row>
    <row r="31" spans="2:16" ht="15" customHeight="1" x14ac:dyDescent="0.25">
      <c r="B31" s="341"/>
      <c r="C31" s="507"/>
      <c r="D31" s="508"/>
      <c r="E31" s="128">
        <f t="shared" si="1"/>
        <v>0</v>
      </c>
      <c r="G31" s="130"/>
      <c r="H31" s="130"/>
      <c r="I31" s="130"/>
      <c r="J31" s="130"/>
      <c r="K31" s="130"/>
      <c r="L31" s="130"/>
      <c r="M31" s="130"/>
      <c r="N31" s="130"/>
      <c r="O31" s="130"/>
      <c r="P31" s="130"/>
    </row>
    <row r="32" spans="2:16" ht="15" customHeight="1" x14ac:dyDescent="0.25">
      <c r="B32" s="341"/>
      <c r="C32" s="507"/>
      <c r="D32" s="508"/>
      <c r="E32" s="128">
        <f t="shared" si="1"/>
        <v>0</v>
      </c>
      <c r="G32" s="130"/>
      <c r="H32" s="130"/>
      <c r="I32" s="130"/>
      <c r="J32" s="130"/>
      <c r="K32" s="130"/>
      <c r="L32" s="130"/>
      <c r="M32" s="130"/>
      <c r="N32" s="130"/>
      <c r="O32" s="130"/>
      <c r="P32" s="130"/>
    </row>
    <row r="33" spans="2:16" ht="15" customHeight="1" x14ac:dyDescent="0.25">
      <c r="B33" s="341"/>
      <c r="C33" s="507"/>
      <c r="D33" s="508"/>
      <c r="E33" s="128">
        <f t="shared" si="1"/>
        <v>0</v>
      </c>
      <c r="G33" s="130"/>
      <c r="H33" s="130"/>
      <c r="I33" s="130"/>
      <c r="J33" s="130"/>
      <c r="K33" s="130"/>
      <c r="L33" s="130"/>
      <c r="M33" s="130"/>
      <c r="N33" s="130"/>
      <c r="O33" s="130"/>
      <c r="P33" s="130"/>
    </row>
    <row r="34" spans="2:16" ht="15" customHeight="1" x14ac:dyDescent="0.25">
      <c r="B34" s="341"/>
      <c r="C34" s="507"/>
      <c r="D34" s="508"/>
      <c r="E34" s="128">
        <f t="shared" si="1"/>
        <v>0</v>
      </c>
      <c r="G34" s="130"/>
      <c r="H34" s="130"/>
      <c r="I34" s="130"/>
      <c r="J34" s="130"/>
      <c r="K34" s="130"/>
      <c r="L34" s="130"/>
      <c r="M34" s="130"/>
      <c r="N34" s="130"/>
      <c r="O34" s="130"/>
      <c r="P34" s="130"/>
    </row>
    <row r="35" spans="2:16" ht="15" customHeight="1" x14ac:dyDescent="0.25">
      <c r="B35" s="341"/>
      <c r="C35" s="507"/>
      <c r="D35" s="508"/>
      <c r="E35" s="128">
        <f t="shared" si="1"/>
        <v>0</v>
      </c>
      <c r="G35" s="130"/>
      <c r="H35" s="130"/>
      <c r="I35" s="130"/>
      <c r="J35" s="130"/>
      <c r="K35" s="130"/>
      <c r="L35" s="130"/>
      <c r="M35" s="130"/>
      <c r="N35" s="130"/>
      <c r="O35" s="130"/>
      <c r="P35" s="130"/>
    </row>
    <row r="36" spans="2:16" ht="15" customHeight="1" x14ac:dyDescent="0.25">
      <c r="B36" s="341"/>
      <c r="C36" s="507"/>
      <c r="D36" s="508"/>
      <c r="E36" s="128">
        <f t="shared" si="1"/>
        <v>0</v>
      </c>
      <c r="G36" s="130"/>
      <c r="H36" s="130"/>
      <c r="I36" s="130"/>
      <c r="J36" s="130"/>
      <c r="K36" s="130"/>
      <c r="L36" s="130"/>
      <c r="M36" s="130"/>
      <c r="N36" s="130"/>
      <c r="O36" s="130"/>
      <c r="P36" s="130"/>
    </row>
    <row r="37" spans="2:16" ht="15" customHeight="1" x14ac:dyDescent="0.25">
      <c r="B37" s="341"/>
      <c r="C37" s="507"/>
      <c r="D37" s="508"/>
      <c r="E37" s="128">
        <f t="shared" si="1"/>
        <v>0</v>
      </c>
      <c r="G37" s="130"/>
      <c r="H37" s="130"/>
      <c r="I37" s="130"/>
      <c r="J37" s="130"/>
      <c r="K37" s="130"/>
      <c r="L37" s="130"/>
      <c r="M37" s="130"/>
      <c r="N37" s="130"/>
      <c r="O37" s="130"/>
      <c r="P37" s="130"/>
    </row>
    <row r="38" spans="2:16" ht="15" customHeight="1" x14ac:dyDescent="0.25">
      <c r="B38" s="341"/>
      <c r="C38" s="507"/>
      <c r="D38" s="508"/>
      <c r="E38" s="128">
        <f t="shared" si="1"/>
        <v>0</v>
      </c>
      <c r="G38" s="130"/>
      <c r="H38" s="130"/>
      <c r="I38" s="130"/>
      <c r="J38" s="130"/>
      <c r="K38" s="130"/>
      <c r="L38" s="130"/>
      <c r="M38" s="130"/>
      <c r="N38" s="130"/>
      <c r="O38" s="130"/>
      <c r="P38" s="130"/>
    </row>
    <row r="39" spans="2:16" ht="15" customHeight="1" x14ac:dyDescent="0.25">
      <c r="B39" s="341"/>
      <c r="C39" s="507"/>
      <c r="D39" s="508"/>
      <c r="E39" s="128">
        <f t="shared" si="1"/>
        <v>0</v>
      </c>
      <c r="G39" s="130"/>
      <c r="H39" s="130"/>
      <c r="I39" s="130"/>
      <c r="J39" s="130"/>
      <c r="K39" s="130"/>
      <c r="L39" s="130"/>
      <c r="M39" s="130"/>
      <c r="N39" s="130"/>
      <c r="O39" s="130"/>
      <c r="P39" s="130"/>
    </row>
    <row r="40" spans="2:16" ht="15" customHeight="1" x14ac:dyDescent="0.25">
      <c r="B40" s="341"/>
      <c r="C40" s="507"/>
      <c r="D40" s="508"/>
      <c r="E40" s="128">
        <f t="shared" si="1"/>
        <v>0</v>
      </c>
      <c r="G40" s="130"/>
      <c r="H40" s="130"/>
      <c r="I40" s="130"/>
      <c r="J40" s="130"/>
      <c r="K40" s="130"/>
      <c r="L40" s="130"/>
      <c r="M40" s="130"/>
      <c r="N40" s="130"/>
      <c r="O40" s="130"/>
      <c r="P40" s="130"/>
    </row>
    <row r="41" spans="2:16" ht="15" customHeight="1" x14ac:dyDescent="0.25">
      <c r="B41" s="341"/>
      <c r="C41" s="507"/>
      <c r="D41" s="508"/>
      <c r="E41" s="128">
        <f t="shared" si="1"/>
        <v>0</v>
      </c>
      <c r="G41" s="130"/>
      <c r="H41" s="130"/>
      <c r="I41" s="130"/>
      <c r="J41" s="130"/>
      <c r="K41" s="130"/>
      <c r="L41" s="130"/>
      <c r="M41" s="130"/>
      <c r="N41" s="130"/>
      <c r="O41" s="130"/>
      <c r="P41" s="130"/>
    </row>
    <row r="42" spans="2:16" ht="15" customHeight="1" x14ac:dyDescent="0.25">
      <c r="B42" s="341"/>
      <c r="C42" s="507"/>
      <c r="D42" s="508"/>
      <c r="E42" s="128">
        <f t="shared" si="1"/>
        <v>0</v>
      </c>
      <c r="G42" s="130"/>
      <c r="H42" s="130"/>
      <c r="I42" s="130"/>
      <c r="J42" s="130"/>
      <c r="K42" s="130"/>
      <c r="L42" s="130"/>
      <c r="M42" s="130"/>
      <c r="N42" s="130"/>
      <c r="O42" s="130"/>
      <c r="P42" s="130"/>
    </row>
    <row r="43" spans="2:16" ht="15" customHeight="1" x14ac:dyDescent="0.25">
      <c r="B43" s="341"/>
      <c r="C43" s="507"/>
      <c r="D43" s="508"/>
      <c r="E43" s="128">
        <f t="shared" si="1"/>
        <v>0</v>
      </c>
      <c r="G43" s="130"/>
      <c r="H43" s="130"/>
      <c r="I43" s="130"/>
      <c r="J43" s="130"/>
      <c r="K43" s="130"/>
      <c r="L43" s="130"/>
      <c r="M43" s="130"/>
      <c r="N43" s="130"/>
      <c r="O43" s="130"/>
      <c r="P43" s="130"/>
    </row>
    <row r="44" spans="2:16" ht="15" customHeight="1" x14ac:dyDescent="0.25">
      <c r="B44" s="341"/>
      <c r="C44" s="507"/>
      <c r="D44" s="508"/>
      <c r="E44" s="128">
        <f t="shared" si="1"/>
        <v>0</v>
      </c>
      <c r="G44" s="130"/>
      <c r="H44" s="130"/>
      <c r="I44" s="130"/>
      <c r="J44" s="130"/>
      <c r="K44" s="130"/>
      <c r="L44" s="130"/>
      <c r="M44" s="130"/>
      <c r="N44" s="130"/>
      <c r="O44" s="130"/>
      <c r="P44" s="130"/>
    </row>
    <row r="45" spans="2:16" ht="15" customHeight="1" x14ac:dyDescent="0.25">
      <c r="B45" s="341"/>
      <c r="C45" s="507"/>
      <c r="D45" s="508"/>
      <c r="E45" s="128">
        <f t="shared" si="1"/>
        <v>0</v>
      </c>
      <c r="G45" s="130"/>
      <c r="H45" s="130"/>
      <c r="I45" s="130"/>
      <c r="J45" s="130"/>
      <c r="K45" s="130"/>
      <c r="L45" s="130"/>
      <c r="M45" s="130"/>
      <c r="N45" s="130"/>
      <c r="O45" s="130"/>
      <c r="P45" s="130"/>
    </row>
    <row r="46" spans="2:16" ht="15" customHeight="1" x14ac:dyDescent="0.25">
      <c r="B46" s="341"/>
      <c r="C46" s="507"/>
      <c r="D46" s="508"/>
      <c r="E46" s="128">
        <f t="shared" si="1"/>
        <v>0</v>
      </c>
      <c r="G46" s="130"/>
      <c r="H46" s="130"/>
      <c r="I46" s="130"/>
      <c r="J46" s="130"/>
      <c r="K46" s="130"/>
      <c r="L46" s="130"/>
      <c r="M46" s="130"/>
      <c r="N46" s="130"/>
      <c r="O46" s="130"/>
      <c r="P46" s="130"/>
    </row>
    <row r="47" spans="2:16" ht="15" customHeight="1" x14ac:dyDescent="0.25">
      <c r="B47" s="341"/>
      <c r="C47" s="507"/>
      <c r="D47" s="508"/>
      <c r="E47" s="128">
        <f t="shared" si="1"/>
        <v>0</v>
      </c>
      <c r="G47" s="130"/>
      <c r="H47" s="130"/>
      <c r="I47" s="130"/>
      <c r="J47" s="130"/>
      <c r="K47" s="130"/>
      <c r="L47" s="130"/>
      <c r="M47" s="130"/>
      <c r="N47" s="130"/>
      <c r="O47" s="130"/>
      <c r="P47" s="130"/>
    </row>
    <row r="48" spans="2:16" ht="15" customHeight="1" x14ac:dyDescent="0.25">
      <c r="B48" s="341"/>
      <c r="C48" s="507"/>
      <c r="D48" s="508"/>
      <c r="E48" s="128">
        <f t="shared" si="1"/>
        <v>0</v>
      </c>
      <c r="G48" s="130"/>
      <c r="H48" s="130"/>
      <c r="I48" s="130"/>
      <c r="J48" s="130"/>
      <c r="K48" s="130"/>
      <c r="L48" s="130"/>
      <c r="M48" s="130"/>
      <c r="N48" s="130"/>
      <c r="O48" s="130"/>
      <c r="P48" s="130"/>
    </row>
    <row r="49" spans="2:16" ht="15" customHeight="1" x14ac:dyDescent="0.25">
      <c r="B49" s="341"/>
      <c r="C49" s="507"/>
      <c r="D49" s="508"/>
      <c r="E49" s="128">
        <f t="shared" si="1"/>
        <v>0</v>
      </c>
      <c r="G49" s="130"/>
      <c r="H49" s="130"/>
      <c r="I49" s="130"/>
      <c r="J49" s="130"/>
      <c r="K49" s="130"/>
      <c r="L49" s="130"/>
      <c r="M49" s="130"/>
      <c r="N49" s="130"/>
      <c r="O49" s="130"/>
      <c r="P49" s="130"/>
    </row>
    <row r="50" spans="2:16" ht="15" customHeight="1" x14ac:dyDescent="0.25">
      <c r="B50" s="341"/>
      <c r="C50" s="507"/>
      <c r="D50" s="508"/>
      <c r="E50" s="128">
        <f t="shared" si="1"/>
        <v>0</v>
      </c>
      <c r="G50" s="130"/>
      <c r="H50" s="130"/>
      <c r="I50" s="130"/>
      <c r="J50" s="130"/>
      <c r="K50" s="130"/>
      <c r="L50" s="130"/>
      <c r="M50" s="130"/>
      <c r="N50" s="130"/>
      <c r="O50" s="130"/>
      <c r="P50" s="130"/>
    </row>
    <row r="51" spans="2:16" ht="15" customHeight="1" x14ac:dyDescent="0.25">
      <c r="B51" s="341"/>
      <c r="C51" s="507"/>
      <c r="D51" s="508"/>
      <c r="E51" s="128">
        <f t="shared" si="1"/>
        <v>0</v>
      </c>
      <c r="G51" s="130"/>
      <c r="H51" s="130"/>
      <c r="I51" s="130"/>
      <c r="J51" s="130"/>
      <c r="K51" s="130"/>
      <c r="L51" s="130"/>
      <c r="M51" s="130"/>
      <c r="N51" s="130"/>
      <c r="O51" s="130"/>
      <c r="P51" s="130"/>
    </row>
    <row r="52" spans="2:16" ht="15" customHeight="1" x14ac:dyDescent="0.25">
      <c r="B52" s="341"/>
      <c r="C52" s="507"/>
      <c r="D52" s="508"/>
      <c r="E52" s="128">
        <f t="shared" si="1"/>
        <v>0</v>
      </c>
      <c r="G52" s="130"/>
      <c r="H52" s="130"/>
      <c r="I52" s="130"/>
      <c r="J52" s="130"/>
      <c r="K52" s="130"/>
      <c r="L52" s="130"/>
      <c r="M52" s="130"/>
      <c r="N52" s="130"/>
      <c r="O52" s="130"/>
      <c r="P52" s="130"/>
    </row>
    <row r="53" spans="2:16" ht="15" customHeight="1" x14ac:dyDescent="0.25">
      <c r="B53" s="341"/>
      <c r="C53" s="507"/>
      <c r="D53" s="508"/>
      <c r="E53" s="128">
        <f t="shared" si="1"/>
        <v>0</v>
      </c>
      <c r="G53" s="130"/>
      <c r="H53" s="130"/>
      <c r="I53" s="130"/>
      <c r="J53" s="130"/>
      <c r="K53" s="130"/>
      <c r="L53" s="130"/>
      <c r="M53" s="130"/>
      <c r="N53" s="130"/>
      <c r="O53" s="130"/>
      <c r="P53" s="130"/>
    </row>
    <row r="54" spans="2:16" ht="15" customHeight="1" x14ac:dyDescent="0.25">
      <c r="B54" s="341"/>
      <c r="C54" s="507"/>
      <c r="D54" s="508"/>
      <c r="E54" s="128">
        <f t="shared" si="1"/>
        <v>0</v>
      </c>
      <c r="G54" s="130"/>
      <c r="H54" s="130"/>
      <c r="I54" s="130"/>
      <c r="J54" s="130"/>
      <c r="K54" s="130"/>
      <c r="L54" s="130"/>
      <c r="M54" s="130"/>
      <c r="N54" s="130"/>
      <c r="O54" s="130"/>
      <c r="P54" s="130"/>
    </row>
    <row r="55" spans="2:16" ht="15" customHeight="1" x14ac:dyDescent="0.25">
      <c r="B55" s="341"/>
      <c r="C55" s="507"/>
      <c r="D55" s="508"/>
      <c r="E55" s="128">
        <f t="shared" si="1"/>
        <v>0</v>
      </c>
      <c r="G55" s="130"/>
      <c r="H55" s="130"/>
      <c r="I55" s="130"/>
      <c r="J55" s="130"/>
      <c r="K55" s="130"/>
      <c r="L55" s="130"/>
      <c r="M55" s="130"/>
      <c r="N55" s="130"/>
      <c r="O55" s="130"/>
      <c r="P55" s="130"/>
    </row>
    <row r="56" spans="2:16" ht="15" customHeight="1" x14ac:dyDescent="0.25">
      <c r="B56" s="341"/>
      <c r="C56" s="507"/>
      <c r="D56" s="508"/>
      <c r="E56" s="128">
        <f t="shared" si="1"/>
        <v>0</v>
      </c>
      <c r="G56" s="130"/>
      <c r="H56" s="130"/>
      <c r="I56" s="130"/>
      <c r="J56" s="130"/>
      <c r="K56" s="130"/>
      <c r="L56" s="130"/>
      <c r="M56" s="130"/>
      <c r="N56" s="130"/>
      <c r="O56" s="130"/>
      <c r="P56" s="130"/>
    </row>
    <row r="57" spans="2:16" ht="15" customHeight="1" x14ac:dyDescent="0.25">
      <c r="B57" s="341"/>
      <c r="C57" s="507"/>
      <c r="D57" s="508"/>
      <c r="E57" s="128">
        <f t="shared" si="1"/>
        <v>0</v>
      </c>
      <c r="G57" s="130"/>
      <c r="H57" s="130"/>
      <c r="I57" s="130"/>
      <c r="J57" s="130"/>
      <c r="K57" s="130"/>
      <c r="L57" s="130"/>
      <c r="M57" s="130"/>
      <c r="N57" s="130"/>
      <c r="O57" s="130"/>
      <c r="P57" s="130"/>
    </row>
    <row r="58" spans="2:16" x14ac:dyDescent="0.25">
      <c r="B58" s="485"/>
      <c r="C58" s="513"/>
      <c r="D58" s="513"/>
      <c r="E58" s="131"/>
      <c r="G58" s="131"/>
      <c r="H58" s="131"/>
      <c r="I58" s="131"/>
      <c r="J58" s="131"/>
      <c r="K58" s="131"/>
      <c r="L58" s="131"/>
      <c r="M58" s="131"/>
      <c r="N58" s="131"/>
      <c r="O58" s="131"/>
      <c r="P58" s="131"/>
    </row>
  </sheetData>
  <sheetProtection password="CC44" sheet="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8:D38"/>
    <mergeCell ref="C13:D13"/>
    <mergeCell ref="C14:D14"/>
    <mergeCell ref="C15:D15"/>
    <mergeCell ref="C16:D16"/>
    <mergeCell ref="C21:D21"/>
    <mergeCell ref="C22:D22"/>
    <mergeCell ref="C23:D23"/>
    <mergeCell ref="C24:D24"/>
    <mergeCell ref="C25:D25"/>
    <mergeCell ref="C26:D26"/>
    <mergeCell ref="C27:D27"/>
    <mergeCell ref="C28:D28"/>
    <mergeCell ref="C35:D35"/>
    <mergeCell ref="C36:D36"/>
    <mergeCell ref="C37:D37"/>
    <mergeCell ref="G2:P2"/>
    <mergeCell ref="C3:D3"/>
    <mergeCell ref="B4:D4"/>
    <mergeCell ref="B5:D5"/>
    <mergeCell ref="B6:D6"/>
    <mergeCell ref="B7:D7"/>
    <mergeCell ref="C17:D17"/>
    <mergeCell ref="C18:D18"/>
    <mergeCell ref="C19:D19"/>
    <mergeCell ref="C20:D20"/>
    <mergeCell ref="C8:D8"/>
    <mergeCell ref="C9:D9"/>
    <mergeCell ref="C10:D10"/>
    <mergeCell ref="C11:D11"/>
    <mergeCell ref="C12:D12"/>
    <mergeCell ref="C34:D34"/>
    <mergeCell ref="C29:D29"/>
    <mergeCell ref="C30:D30"/>
    <mergeCell ref="C31:D31"/>
    <mergeCell ref="C32:D32"/>
    <mergeCell ref="C33:D33"/>
  </mergeCells>
  <hyperlinks>
    <hyperlink ref="C3:D3" location="Budget!G4" display="&lt;&lt;&lt;  Returen to Budget Tab" xr:uid="{00000000-0004-0000-0700-000000000000}"/>
  </hyperlinks>
  <printOptions horizontalCentered="1"/>
  <pageMargins left="0.25" right="0.25" top="0.25" bottom="0.25" header="0" footer="0"/>
  <pageSetup scale="60" fitToWidth="0" orientation="landscape" draft="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1"/>
    <pageSetUpPr fitToPage="1"/>
  </sheetPr>
  <dimension ref="A1:FI83"/>
  <sheetViews>
    <sheetView showGridLines="0" showRowColHeaders="0" showZeros="0" zoomScaleNormal="100" zoomScaleSheetLayoutView="90" workbookViewId="0">
      <selection activeCell="C83" sqref="C83:AQ83"/>
    </sheetView>
  </sheetViews>
  <sheetFormatPr defaultColWidth="8.88671875" defaultRowHeight="13.2" x14ac:dyDescent="0.25"/>
  <cols>
    <col min="1" max="7" width="2.109375" style="2" customWidth="1"/>
    <col min="8" max="8" width="10.44140625" style="2" customWidth="1"/>
    <col min="9" max="9" width="2.109375" style="2" customWidth="1"/>
    <col min="10" max="10" width="5" style="2" customWidth="1"/>
    <col min="11" max="16" width="2.109375" style="2" customWidth="1"/>
    <col min="17" max="17" width="4.44140625" style="2" customWidth="1"/>
    <col min="18" max="30" width="4" style="2" customWidth="1"/>
    <col min="31" max="31" width="2.109375" style="2" customWidth="1"/>
    <col min="32" max="32" width="4.44140625" style="2" customWidth="1"/>
    <col min="33" max="36" width="2.109375" style="2" customWidth="1"/>
    <col min="37" max="37" width="6.6640625" style="2" customWidth="1"/>
    <col min="38" max="45" width="3.6640625" style="2" customWidth="1"/>
    <col min="46" max="48" width="2.33203125" style="2" customWidth="1"/>
    <col min="49" max="56" width="2.109375" style="2" customWidth="1"/>
    <col min="57" max="57" width="2.109375" style="2" hidden="1" customWidth="1"/>
    <col min="58" max="103" width="2.109375" style="2" customWidth="1"/>
    <col min="104" max="104" width="2.109375" style="2" hidden="1" customWidth="1"/>
    <col min="105" max="108" width="2.109375" style="2" customWidth="1"/>
    <col min="109" max="109" width="5.88671875" style="2" customWidth="1"/>
    <col min="110" max="114" width="2.109375" style="2" customWidth="1"/>
    <col min="115" max="115" width="2.109375" style="2" hidden="1" customWidth="1"/>
    <col min="116" max="119" width="2.109375" style="2" customWidth="1"/>
    <col min="120" max="120" width="6.6640625" style="2" customWidth="1"/>
    <col min="121" max="121" width="2.109375" style="2" customWidth="1"/>
    <col min="122" max="122" width="9" style="2" customWidth="1"/>
    <col min="123" max="123" width="6.109375" style="2" customWidth="1"/>
    <col min="124" max="125" width="2.109375" style="2" customWidth="1"/>
    <col min="126" max="126" width="5.88671875" style="2" customWidth="1"/>
    <col min="127" max="142" width="2.109375" style="2" customWidth="1"/>
    <col min="143" max="152" width="8.88671875" style="2" customWidth="1"/>
    <col min="153" max="157" width="8.88671875" style="2"/>
    <col min="158" max="158" width="8.88671875" style="2" hidden="1" customWidth="1"/>
    <col min="159" max="164" width="8.88671875" style="2" customWidth="1"/>
    <col min="165" max="16384" width="8.88671875" style="2"/>
  </cols>
  <sheetData>
    <row r="1" spans="1:115" ht="15.6" x14ac:dyDescent="0.3">
      <c r="A1" s="216"/>
      <c r="B1" s="216"/>
      <c r="C1" s="216"/>
      <c r="D1" s="216"/>
      <c r="E1" s="216"/>
      <c r="F1" s="216"/>
      <c r="G1" s="216"/>
      <c r="H1" s="216"/>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216"/>
      <c r="AK1" s="260"/>
      <c r="AL1" s="260"/>
      <c r="AM1" s="260"/>
      <c r="AN1" s="260"/>
      <c r="AO1" s="260"/>
      <c r="AP1" s="260"/>
      <c r="AQ1" s="260"/>
      <c r="AR1" s="260" t="s">
        <v>0</v>
      </c>
      <c r="AS1" s="260"/>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row>
    <row r="2" spans="1:115" ht="15.6" x14ac:dyDescent="0.3">
      <c r="A2" s="433" t="s">
        <v>2</v>
      </c>
      <c r="B2" s="433"/>
      <c r="C2" s="433"/>
      <c r="D2" s="433"/>
      <c r="E2" s="433"/>
      <c r="F2" s="433"/>
      <c r="G2" s="433"/>
      <c r="H2" s="433"/>
      <c r="I2" s="51" t="s">
        <v>3</v>
      </c>
      <c r="J2" s="51"/>
      <c r="K2" s="51"/>
      <c r="L2" s="51"/>
      <c r="M2" s="51"/>
      <c r="N2" s="51"/>
      <c r="O2" s="51"/>
      <c r="P2" s="51"/>
      <c r="Q2" s="51"/>
      <c r="R2" s="51"/>
      <c r="S2" s="51"/>
      <c r="T2" s="51"/>
      <c r="U2" s="51"/>
      <c r="V2" s="51"/>
      <c r="W2" s="51"/>
      <c r="X2" s="51"/>
      <c r="Y2" s="51"/>
      <c r="Z2" s="51"/>
      <c r="AA2" s="51"/>
      <c r="AB2" s="51"/>
      <c r="AC2" s="51"/>
      <c r="AD2" s="51"/>
      <c r="AE2" s="51"/>
      <c r="AF2" s="51"/>
      <c r="AG2" s="51"/>
      <c r="AH2" s="51"/>
      <c r="AI2" s="51"/>
      <c r="AJ2" s="432">
        <f>J17</f>
        <v>0</v>
      </c>
      <c r="AK2" s="519"/>
      <c r="AL2" s="519"/>
      <c r="AM2" s="519"/>
      <c r="AN2" s="519"/>
      <c r="AO2" s="519"/>
      <c r="AP2" s="519"/>
      <c r="AQ2" s="519"/>
      <c r="AR2" s="519"/>
      <c r="AS2" s="260"/>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row>
    <row r="3" spans="1:115" s="11" customFormat="1" ht="15.6" x14ac:dyDescent="0.3">
      <c r="A3" s="147" t="str">
        <f>'Project Data'!A3:H3</f>
        <v>(Rev. 04/24)</v>
      </c>
      <c r="B3" s="147"/>
      <c r="C3" s="147"/>
      <c r="D3" s="147"/>
      <c r="E3" s="147"/>
      <c r="F3" s="147"/>
      <c r="G3" s="147"/>
      <c r="H3" s="33" t="s">
        <v>204</v>
      </c>
      <c r="I3" s="51" t="s">
        <v>6</v>
      </c>
      <c r="J3" s="51"/>
      <c r="K3" s="51"/>
      <c r="L3" s="51"/>
      <c r="M3" s="51"/>
      <c r="N3" s="51"/>
      <c r="O3" s="51"/>
      <c r="P3" s="51"/>
      <c r="Q3" s="51"/>
      <c r="R3" s="51"/>
      <c r="S3" s="51"/>
      <c r="T3" s="51"/>
      <c r="U3" s="51"/>
      <c r="V3" s="51"/>
      <c r="W3" s="51"/>
      <c r="X3" s="51"/>
      <c r="Y3" s="51"/>
      <c r="Z3" s="51"/>
      <c r="AA3" s="51"/>
      <c r="AB3" s="51"/>
      <c r="AC3" s="51"/>
      <c r="AD3" s="51"/>
      <c r="AE3" s="51"/>
      <c r="AF3" s="51"/>
      <c r="AG3" s="51"/>
      <c r="AH3" s="51"/>
      <c r="AI3" s="51"/>
      <c r="AJ3" s="425"/>
      <c r="AK3" s="425"/>
      <c r="AL3" s="425"/>
      <c r="AM3" s="425"/>
      <c r="AN3" s="425"/>
      <c r="AO3" s="425"/>
      <c r="AP3" s="425"/>
      <c r="AQ3" s="425"/>
      <c r="AR3" s="425"/>
      <c r="AS3" s="425"/>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row>
    <row r="4" spans="1:115" s="11" customFormat="1" ht="3.9" customHeight="1" thickBot="1" x14ac:dyDescent="0.35">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row>
    <row r="5" spans="1:115" s="11" customFormat="1" ht="3.9" customHeight="1" thickTop="1" x14ac:dyDescent="0.3">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row>
    <row r="6" spans="1:115" ht="15.6" x14ac:dyDescent="0.3">
      <c r="A6" s="518" t="s">
        <v>9</v>
      </c>
      <c r="B6" s="518"/>
      <c r="C6" s="518"/>
      <c r="D6" s="518"/>
      <c r="E6" s="518"/>
      <c r="F6" s="518"/>
      <c r="G6" s="518"/>
      <c r="H6" s="518"/>
      <c r="I6" s="12" t="str">
        <f>IF(G10&gt;0,(G9 &amp; " - " &amp; G10 &amp; " - " &amp; G11),"")</f>
        <v/>
      </c>
      <c r="J6" s="12"/>
      <c r="K6" s="12"/>
      <c r="L6" s="12"/>
      <c r="M6" s="12"/>
      <c r="N6" s="12"/>
      <c r="O6" s="12"/>
      <c r="P6" s="12"/>
      <c r="Q6" s="12"/>
      <c r="R6" s="12"/>
      <c r="S6" s="12"/>
      <c r="T6" s="12"/>
      <c r="U6" s="12"/>
      <c r="V6" s="12"/>
      <c r="W6" s="12"/>
      <c r="X6" s="12"/>
      <c r="Y6" s="12"/>
      <c r="Z6" s="12"/>
      <c r="AA6" s="12"/>
      <c r="AB6" s="12"/>
      <c r="AC6" s="12"/>
      <c r="AD6" s="12"/>
      <c r="AE6" s="12"/>
      <c r="AF6" s="22" t="s">
        <v>10</v>
      </c>
      <c r="AG6" s="22"/>
      <c r="AH6" s="22"/>
      <c r="AI6" s="520" t="str">
        <f>IF('Project Data'!AN6=0,"Specify",'Project Data'!AN6)</f>
        <v>Specify</v>
      </c>
      <c r="AJ6" s="519"/>
      <c r="AK6" s="519"/>
      <c r="AL6" s="519"/>
      <c r="AM6" s="519"/>
      <c r="AN6" s="519"/>
      <c r="AO6" s="519"/>
      <c r="AP6" s="519"/>
      <c r="AQ6" s="519"/>
      <c r="AR6" s="519"/>
      <c r="AS6" s="263"/>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c r="DB6" s="216"/>
      <c r="DC6" s="216"/>
      <c r="DD6" s="216"/>
      <c r="DE6" s="216"/>
      <c r="DF6" s="216"/>
      <c r="DG6" s="216"/>
      <c r="DH6" s="216"/>
      <c r="DI6" s="216"/>
      <c r="DJ6" s="216"/>
      <c r="DK6" t="s">
        <v>12</v>
      </c>
    </row>
    <row r="7" spans="1:115" ht="12.75" customHeight="1" x14ac:dyDescent="0.3">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t="s">
        <v>15</v>
      </c>
    </row>
    <row r="8" spans="1:115" x14ac:dyDescent="0.25">
      <c r="A8" s="536"/>
      <c r="B8" s="536"/>
      <c r="C8" s="536"/>
      <c r="D8" s="536"/>
      <c r="E8" s="536"/>
      <c r="F8" s="536"/>
      <c r="G8" s="523" t="s">
        <v>13</v>
      </c>
      <c r="H8" s="523"/>
      <c r="I8" s="523"/>
      <c r="J8" s="14"/>
      <c r="K8" s="521" t="s">
        <v>14</v>
      </c>
      <c r="L8" s="521"/>
      <c r="M8" s="521"/>
      <c r="N8" s="521"/>
      <c r="O8" s="521"/>
      <c r="P8" s="521"/>
      <c r="Q8" s="521"/>
      <c r="R8" s="521"/>
      <c r="S8" s="521"/>
      <c r="T8" s="521"/>
      <c r="U8" s="521"/>
      <c r="V8" s="521"/>
      <c r="W8" s="521"/>
      <c r="X8" s="521"/>
      <c r="Y8" s="521"/>
      <c r="Z8" s="521"/>
      <c r="AA8" s="521"/>
      <c r="AB8" s="521"/>
      <c r="AC8" s="521"/>
      <c r="AD8" s="521"/>
      <c r="AE8" s="521"/>
      <c r="AF8" s="521"/>
      <c r="AG8" s="521"/>
      <c r="AH8" s="521"/>
      <c r="AI8" s="14"/>
      <c r="AJ8" s="14"/>
      <c r="AK8" s="523"/>
      <c r="AL8" s="523"/>
      <c r="AM8" s="523"/>
      <c r="AN8" s="523"/>
      <c r="AO8" s="523"/>
      <c r="AP8" s="523"/>
      <c r="AQ8" s="523"/>
      <c r="AR8" s="523"/>
      <c r="AS8" s="523"/>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t="s">
        <v>18</v>
      </c>
    </row>
    <row r="9" spans="1:115" ht="15" x14ac:dyDescent="0.25">
      <c r="A9" s="522" t="s">
        <v>16</v>
      </c>
      <c r="B9" s="522"/>
      <c r="C9" s="522"/>
      <c r="D9" s="522"/>
      <c r="E9" s="522"/>
      <c r="F9" s="522"/>
      <c r="G9" s="29"/>
      <c r="H9" s="264" t="str">
        <f>IF('Project Data'!G9=0,"Specify",'Project Data'!G9)</f>
        <v>Specify</v>
      </c>
      <c r="I9" s="250"/>
      <c r="J9" s="147" t="str">
        <f>'Project Data'!K9</f>
        <v xml:space="preserve"> </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32"/>
      <c r="AJ9" s="32"/>
      <c r="AK9" s="32"/>
      <c r="AL9" s="32"/>
      <c r="AM9" s="32"/>
      <c r="AN9" s="32"/>
      <c r="AO9" s="32"/>
      <c r="AP9" s="32"/>
      <c r="AQ9" s="32"/>
      <c r="AR9" s="32"/>
      <c r="AS9" s="32"/>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16"/>
      <c r="BU9" s="216"/>
      <c r="BV9" s="216"/>
      <c r="BW9" s="216"/>
      <c r="BX9" s="216"/>
      <c r="BY9" s="216"/>
      <c r="BZ9" s="216"/>
      <c r="CA9" s="216"/>
      <c r="CB9" s="216"/>
      <c r="CC9" s="216"/>
      <c r="CD9" s="216"/>
      <c r="CE9" s="216"/>
      <c r="CF9" s="216"/>
      <c r="CG9" s="216"/>
      <c r="CH9" s="216"/>
      <c r="CI9" s="216"/>
      <c r="CJ9" s="216"/>
      <c r="CK9" s="216"/>
      <c r="CL9" s="216"/>
      <c r="CM9" s="216"/>
      <c r="CN9" s="216"/>
      <c r="CO9" s="216"/>
      <c r="CP9" s="216"/>
      <c r="CQ9" s="216"/>
      <c r="CR9" s="216"/>
      <c r="CS9" s="216"/>
      <c r="CT9" s="216"/>
      <c r="CU9" s="216"/>
      <c r="CV9" s="216"/>
      <c r="CW9" s="216"/>
      <c r="CX9" s="216"/>
      <c r="CY9" s="216"/>
      <c r="CZ9" s="216"/>
      <c r="DA9" s="216"/>
      <c r="DB9" s="216"/>
      <c r="DC9" s="216"/>
      <c r="DD9" s="216"/>
      <c r="DE9" s="216"/>
      <c r="DF9" s="216"/>
      <c r="DG9" s="216"/>
      <c r="DH9" s="216"/>
      <c r="DI9" s="216"/>
      <c r="DJ9" s="216"/>
      <c r="DK9" s="216" t="s">
        <v>20</v>
      </c>
    </row>
    <row r="10" spans="1:115" ht="15" x14ac:dyDescent="0.25">
      <c r="A10" s="522" t="s">
        <v>19</v>
      </c>
      <c r="B10" s="522"/>
      <c r="C10" s="522"/>
      <c r="D10" s="522"/>
      <c r="E10" s="522"/>
      <c r="F10" s="522"/>
      <c r="G10" s="29"/>
      <c r="H10" s="264" t="str">
        <f>IF('Project Data'!G10=0,"Specify",'Project Data'!G10)</f>
        <v>Specify</v>
      </c>
      <c r="I10" s="250"/>
      <c r="J10" s="147">
        <f>'Project Data'!K10</f>
        <v>0</v>
      </c>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32"/>
      <c r="AJ10" s="32"/>
      <c r="AK10" s="32"/>
      <c r="AL10" s="32"/>
      <c r="AM10" s="32"/>
      <c r="AN10" s="32"/>
      <c r="AO10" s="32"/>
      <c r="AP10" s="32"/>
      <c r="AQ10" s="32"/>
      <c r="AR10" s="32"/>
      <c r="AS10" s="32"/>
      <c r="AT10" s="216"/>
      <c r="AU10" s="216"/>
      <c r="AV10" s="216"/>
      <c r="AW10" s="216"/>
      <c r="AX10" s="216"/>
      <c r="AY10" s="216"/>
      <c r="AZ10" s="216"/>
      <c r="BA10" s="216"/>
      <c r="BB10" s="216"/>
      <c r="BC10" s="216"/>
      <c r="BD10" s="216"/>
      <c r="BE10" s="265"/>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t="s">
        <v>22</v>
      </c>
    </row>
    <row r="11" spans="1:115" ht="15" x14ac:dyDescent="0.25">
      <c r="A11" s="522" t="s">
        <v>21</v>
      </c>
      <c r="B11" s="522"/>
      <c r="C11" s="522"/>
      <c r="D11" s="522"/>
      <c r="E11" s="522"/>
      <c r="F11" s="522"/>
      <c r="G11" s="29"/>
      <c r="H11" s="264" t="str">
        <f>IF('Project Data'!G11=0,"Specify",'Project Data'!G11)</f>
        <v>Specify</v>
      </c>
      <c r="I11" s="250"/>
      <c r="J11" s="147">
        <f>'Project Data'!K11</f>
        <v>0</v>
      </c>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32"/>
      <c r="AJ11" s="32"/>
      <c r="AK11" s="32"/>
      <c r="AL11" s="32"/>
      <c r="AM11" s="32"/>
      <c r="AN11" s="32"/>
      <c r="AO11" s="32"/>
      <c r="AP11" s="32"/>
      <c r="AQ11" s="32"/>
      <c r="AR11" s="32"/>
      <c r="AS11" s="32"/>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216"/>
      <c r="CO11" s="216"/>
      <c r="CP11" s="216"/>
      <c r="CQ11" s="216"/>
      <c r="CR11" s="216"/>
      <c r="CS11" s="216"/>
      <c r="CT11" s="216"/>
      <c r="CU11" s="216"/>
      <c r="CV11" s="216"/>
      <c r="CW11" s="216"/>
      <c r="CX11" s="216"/>
      <c r="CY11" s="216"/>
      <c r="CZ11" s="216"/>
      <c r="DA11" s="216"/>
      <c r="DB11" s="216"/>
      <c r="DC11" s="216"/>
      <c r="DD11" s="216"/>
      <c r="DE11" s="216"/>
      <c r="DF11" s="216"/>
      <c r="DG11" s="216"/>
      <c r="DH11" s="216"/>
      <c r="DI11" s="216"/>
      <c r="DJ11" s="216"/>
      <c r="DK11" s="216"/>
    </row>
    <row r="12" spans="1:115" x14ac:dyDescent="0.25">
      <c r="A12" s="33" t="s">
        <v>23</v>
      </c>
      <c r="B12" s="33"/>
      <c r="C12" s="33"/>
      <c r="D12" s="33"/>
      <c r="E12" s="33"/>
      <c r="F12" s="33"/>
      <c r="G12" s="216"/>
      <c r="H12" s="266">
        <f>'Project Data'!K12</f>
        <v>0</v>
      </c>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row>
    <row r="13" spans="1:115" ht="12.75" customHeight="1" x14ac:dyDescent="0.25">
      <c r="A13" s="33" t="s">
        <v>24</v>
      </c>
      <c r="B13" s="33"/>
      <c r="C13" s="33"/>
      <c r="D13" s="33"/>
      <c r="E13" s="33"/>
      <c r="F13" s="33"/>
      <c r="G13" s="33"/>
      <c r="H13" s="216"/>
      <c r="I13" s="147"/>
      <c r="J13" s="537" t="str">
        <f>IF('Project Data'!K13=0,"Specify",'Project Data'!K13)</f>
        <v>Specify</v>
      </c>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26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216"/>
      <c r="CM13" s="216"/>
      <c r="CN13" s="216"/>
      <c r="CO13" s="216"/>
      <c r="CP13" s="216"/>
      <c r="CQ13" s="216"/>
      <c r="CR13" s="216"/>
      <c r="CS13" s="216"/>
      <c r="CT13" s="216"/>
      <c r="CU13" s="216"/>
      <c r="CV13" s="216"/>
      <c r="CW13" s="216"/>
      <c r="CX13" s="216"/>
      <c r="CY13" s="216"/>
      <c r="CZ13" s="216"/>
      <c r="DA13" s="216"/>
      <c r="DB13" s="216"/>
      <c r="DC13" s="216"/>
      <c r="DD13" s="216"/>
      <c r="DE13" s="216"/>
      <c r="DF13" s="216"/>
      <c r="DG13" s="216"/>
      <c r="DH13" s="216"/>
      <c r="DI13" s="216"/>
      <c r="DJ13" s="216"/>
      <c r="DK13"/>
    </row>
    <row r="14" spans="1:115" ht="12.75" customHeight="1" x14ac:dyDescent="0.25">
      <c r="A14" s="33" t="s">
        <v>27</v>
      </c>
      <c r="B14" s="33"/>
      <c r="C14" s="33"/>
      <c r="D14" s="33"/>
      <c r="E14" s="33"/>
      <c r="F14" s="33"/>
      <c r="G14" s="33"/>
      <c r="H14" s="216"/>
      <c r="I14" s="147"/>
      <c r="J14" s="537" t="str">
        <f>IF('Project Data'!K16=0,"Specify",'Project Data'!K16)</f>
        <v>Specify</v>
      </c>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351"/>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c r="DK14" s="216" t="s">
        <v>1</v>
      </c>
    </row>
    <row r="15" spans="1:115" ht="12.75" customHeight="1" x14ac:dyDescent="0.25">
      <c r="A15" s="33" t="s">
        <v>28</v>
      </c>
      <c r="B15" s="33"/>
      <c r="C15" s="33"/>
      <c r="D15" s="33"/>
      <c r="E15" s="33"/>
      <c r="F15" s="33"/>
      <c r="G15" s="33"/>
      <c r="H15" s="216"/>
      <c r="I15" s="147"/>
      <c r="J15" s="537" t="str">
        <f>IF('Project Data'!K17=0,"Specify",'Project Data'!K17)</f>
        <v>Specify</v>
      </c>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351"/>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t="s">
        <v>17</v>
      </c>
      <c r="CW15" s="216"/>
      <c r="CX15" s="216"/>
      <c r="CY15" s="216"/>
      <c r="CZ15" s="216"/>
      <c r="DA15" s="216"/>
      <c r="DB15" s="216"/>
      <c r="DC15" s="216"/>
      <c r="DD15" s="216"/>
      <c r="DE15" s="216"/>
      <c r="DF15" s="216"/>
      <c r="DG15" s="216"/>
      <c r="DH15" s="216"/>
      <c r="DI15" s="216"/>
      <c r="DJ15" s="216"/>
      <c r="DK15" t="s">
        <v>4</v>
      </c>
    </row>
    <row r="16" spans="1:115" ht="13.8" thickBot="1" x14ac:dyDescent="0.3">
      <c r="A16" s="33"/>
      <c r="B16" s="33"/>
      <c r="C16" s="33"/>
      <c r="D16" s="33"/>
      <c r="E16" s="33"/>
      <c r="F16" s="33"/>
      <c r="G16" s="33"/>
      <c r="H16" s="216"/>
      <c r="I16" s="147"/>
      <c r="J16" s="351"/>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16"/>
      <c r="AU16" s="216"/>
      <c r="AV16" s="216"/>
      <c r="AW16" s="216"/>
      <c r="AX16" s="216"/>
      <c r="AY16" s="216"/>
      <c r="AZ16" s="216"/>
      <c r="BA16" s="216"/>
      <c r="BB16" s="216"/>
      <c r="BC16" s="216"/>
      <c r="BD16" s="537"/>
      <c r="BE16" s="538"/>
      <c r="BF16" s="538"/>
      <c r="BG16" s="538"/>
      <c r="BH16" s="538"/>
      <c r="BI16" s="538"/>
      <c r="BJ16" s="538"/>
      <c r="BK16" s="538"/>
      <c r="BL16" s="538"/>
      <c r="BM16" s="538"/>
      <c r="BN16" s="538"/>
      <c r="BO16" s="538"/>
      <c r="BP16" s="538"/>
      <c r="BQ16" s="538"/>
      <c r="BR16" s="538"/>
      <c r="BS16" s="538"/>
      <c r="BT16" s="538"/>
      <c r="BU16" s="538"/>
      <c r="BV16" s="538"/>
      <c r="BW16" s="538"/>
      <c r="BX16" s="538"/>
      <c r="BY16" s="538"/>
      <c r="BZ16" s="538"/>
      <c r="CA16" s="538"/>
      <c r="CB16" s="538"/>
      <c r="CC16" s="538"/>
      <c r="CD16" s="538"/>
      <c r="CE16" s="538"/>
      <c r="CF16" s="538"/>
      <c r="CG16" s="538"/>
      <c r="CH16" s="538"/>
      <c r="CI16" s="538"/>
      <c r="CJ16" s="538"/>
      <c r="CK16" s="538"/>
      <c r="CL16" s="538"/>
      <c r="CM16" s="538"/>
      <c r="CN16" s="538"/>
      <c r="CO16" s="538"/>
      <c r="CP16" s="538"/>
      <c r="CQ16" s="538"/>
      <c r="CR16" s="216"/>
      <c r="CS16" s="216"/>
      <c r="CT16" s="216"/>
      <c r="CU16" s="216"/>
      <c r="CV16" s="216"/>
      <c r="CW16" s="216"/>
      <c r="CX16" s="216"/>
      <c r="CY16" s="216"/>
      <c r="CZ16" s="216" t="s">
        <v>205</v>
      </c>
      <c r="DA16" s="216"/>
      <c r="DB16" s="216"/>
      <c r="DC16" s="216"/>
      <c r="DD16" s="216"/>
      <c r="DE16" s="216"/>
      <c r="DF16" s="216"/>
      <c r="DG16" s="216"/>
      <c r="DH16" s="216"/>
      <c r="DI16" s="216"/>
      <c r="DJ16" s="216"/>
      <c r="DK16" t="s">
        <v>7</v>
      </c>
    </row>
    <row r="17" spans="1:165" s="1" customFormat="1" ht="16.2" thickBot="1" x14ac:dyDescent="0.35">
      <c r="A17" s="51" t="s">
        <v>206</v>
      </c>
      <c r="B17" s="216"/>
      <c r="C17" s="216"/>
      <c r="D17" s="216"/>
      <c r="E17" s="216"/>
      <c r="F17" s="216"/>
      <c r="G17" s="216"/>
      <c r="H17" s="216"/>
      <c r="I17" s="216"/>
      <c r="J17" s="586">
        <f>'Project Data'!AO2</f>
        <v>0</v>
      </c>
      <c r="K17" s="587"/>
      <c r="L17" s="588"/>
      <c r="M17" s="216"/>
      <c r="N17" s="216"/>
      <c r="O17" s="216"/>
      <c r="P17" s="216"/>
      <c r="Q17" s="216"/>
      <c r="S17" s="216"/>
      <c r="T17" s="216"/>
      <c r="U17" s="119"/>
      <c r="W17" s="216"/>
      <c r="X17" s="147"/>
      <c r="Z17" s="216"/>
      <c r="AA17" s="216"/>
      <c r="AB17" s="216"/>
      <c r="AC17" s="216"/>
      <c r="AD17" s="216"/>
      <c r="AE17" s="216"/>
      <c r="AG17" s="216"/>
      <c r="AH17" s="216"/>
      <c r="AL17" s="348"/>
      <c r="AM17" s="348"/>
      <c r="AN17" s="348"/>
      <c r="AP17" s="348"/>
      <c r="AR17" s="229"/>
      <c r="AS17" s="348"/>
      <c r="CZ17" s="216" t="s">
        <v>207</v>
      </c>
      <c r="DK17" t="s">
        <v>8</v>
      </c>
    </row>
    <row r="18" spans="1:165" s="1" customFormat="1" ht="6" customHeight="1" x14ac:dyDescent="0.3">
      <c r="A18" s="15"/>
      <c r="B18" s="216"/>
      <c r="C18" s="216"/>
      <c r="D18" s="216"/>
      <c r="E18" s="216"/>
      <c r="F18" s="216"/>
      <c r="G18" s="216"/>
      <c r="H18" s="216"/>
      <c r="I18" s="216"/>
      <c r="J18" s="216"/>
      <c r="K18" s="216"/>
      <c r="L18" s="216"/>
      <c r="M18" s="216"/>
      <c r="N18" s="216"/>
      <c r="O18" s="216"/>
      <c r="P18" s="216"/>
      <c r="Q18" s="216"/>
      <c r="R18" s="216"/>
      <c r="S18" s="216"/>
      <c r="T18" s="216"/>
      <c r="U18" s="216"/>
      <c r="W18" s="216"/>
      <c r="X18" s="216"/>
      <c r="Y18" s="216"/>
      <c r="Z18" s="216"/>
      <c r="AA18" s="216"/>
      <c r="AB18" s="216"/>
      <c r="AC18" s="216"/>
      <c r="AD18" s="216"/>
      <c r="AE18" s="216"/>
      <c r="AF18" s="216"/>
      <c r="AG18" s="216"/>
      <c r="AH18" s="216"/>
      <c r="AI18" s="348"/>
      <c r="AJ18" s="348"/>
      <c r="AK18" s="348"/>
      <c r="AL18" s="348"/>
      <c r="AM18" s="348"/>
      <c r="AN18" s="348"/>
      <c r="AO18" s="348"/>
      <c r="AP18" s="348"/>
      <c r="AQ18" s="348"/>
      <c r="AR18" s="348"/>
      <c r="AS18" s="348"/>
      <c r="CZ18" s="1" t="s">
        <v>208</v>
      </c>
    </row>
    <row r="19" spans="1:165" s="1" customFormat="1" ht="12.75" customHeight="1" x14ac:dyDescent="0.25">
      <c r="A19" s="79"/>
      <c r="B19" s="216" t="str">
        <f>IF(J17="Appeal","Justification:","")</f>
        <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79"/>
      <c r="AL19" s="348"/>
      <c r="AM19" s="348"/>
      <c r="AN19" s="348"/>
      <c r="AO19" s="348"/>
      <c r="AP19" s="348"/>
      <c r="AQ19" s="348"/>
      <c r="AR19" s="348"/>
      <c r="AS19" s="348"/>
    </row>
    <row r="20" spans="1:165" s="1" customFormat="1" ht="46.5" customHeight="1" x14ac:dyDescent="0.25">
      <c r="A20" s="79"/>
      <c r="B20" s="216"/>
      <c r="C20" s="583"/>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5"/>
      <c r="AS20" s="348"/>
    </row>
    <row r="21" spans="1:165" s="1" customFormat="1" ht="7.5" customHeight="1" x14ac:dyDescent="0.3">
      <c r="I21" s="353"/>
      <c r="J21" s="353"/>
      <c r="K21" s="353"/>
      <c r="L21" s="353"/>
      <c r="M21" s="353"/>
      <c r="N21" s="353"/>
      <c r="O21" s="353"/>
      <c r="P21" s="353"/>
      <c r="Q21" s="353"/>
      <c r="AL21" s="348"/>
      <c r="AM21" s="348"/>
      <c r="AN21" s="348"/>
      <c r="AO21" s="348"/>
      <c r="AP21" s="348"/>
      <c r="AQ21" s="348"/>
      <c r="AR21" s="348"/>
      <c r="AS21" s="348"/>
      <c r="AT21" s="22"/>
    </row>
    <row r="22" spans="1:165" ht="16.2" thickBot="1" x14ac:dyDescent="0.35">
      <c r="A22" s="353" t="s">
        <v>209</v>
      </c>
      <c r="B22" s="353"/>
      <c r="C22" s="353"/>
      <c r="D22" s="353"/>
      <c r="E22" s="353"/>
      <c r="F22" s="353"/>
      <c r="G22" s="353"/>
      <c r="H22" s="353"/>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523"/>
      <c r="AM22" s="523"/>
      <c r="AN22" s="523"/>
      <c r="AO22" s="523"/>
      <c r="AP22" s="523"/>
      <c r="AQ22" s="348"/>
      <c r="AR22" s="348"/>
      <c r="AS22" s="348"/>
      <c r="AT22" s="348"/>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1"/>
      <c r="DF22" s="216"/>
      <c r="DG22" s="216"/>
      <c r="DH22" s="216"/>
      <c r="DI22" s="216"/>
      <c r="DJ22" s="216"/>
      <c r="DK22" s="216"/>
      <c r="DL22" s="216"/>
      <c r="DM22" s="216"/>
      <c r="DN22" s="216"/>
      <c r="DO22" s="216"/>
      <c r="DP22" s="1"/>
      <c r="DQ22" s="216"/>
      <c r="DR22" s="216"/>
      <c r="DS22" s="216"/>
      <c r="DT22" s="216"/>
      <c r="DU22" s="216"/>
      <c r="DV22" s="216"/>
      <c r="DW22" s="216"/>
      <c r="DX22" s="216"/>
      <c r="DY22" s="216"/>
      <c r="DZ22" s="216"/>
      <c r="EA22" s="216"/>
      <c r="EB22" s="216"/>
      <c r="EC22" s="216"/>
      <c r="ED22" s="216"/>
      <c r="EE22" s="216"/>
      <c r="EF22" s="216"/>
      <c r="EG22" s="216"/>
      <c r="EH22" s="216"/>
      <c r="EI22" s="216"/>
      <c r="EJ22" s="216"/>
      <c r="EK22" s="216"/>
      <c r="EL22" s="216"/>
      <c r="EM22" s="216"/>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row>
    <row r="23" spans="1:165" ht="15.6" thickBot="1" x14ac:dyDescent="0.3">
      <c r="A23" s="216"/>
      <c r="B23" s="216"/>
      <c r="C23" s="216"/>
      <c r="D23" s="16" t="s">
        <v>128</v>
      </c>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524">
        <f>Budget!E8</f>
        <v>0</v>
      </c>
      <c r="AM23" s="525"/>
      <c r="AN23" s="525"/>
      <c r="AO23" s="525"/>
      <c r="AP23" s="526"/>
      <c r="AQ23" s="349"/>
      <c r="AR23" s="216"/>
      <c r="AS23" s="348"/>
      <c r="AT23" s="23"/>
      <c r="AU23" s="23"/>
      <c r="AV23" s="23"/>
      <c r="AW23" s="23"/>
      <c r="AX23" s="19"/>
      <c r="AY23" s="19"/>
      <c r="AZ23" s="530"/>
      <c r="BA23" s="531"/>
      <c r="BB23" s="531"/>
      <c r="BC23" s="531"/>
      <c r="BD23" s="531"/>
      <c r="BE23" s="531"/>
      <c r="BF23" s="531"/>
      <c r="BG23" s="216"/>
      <c r="BH23" s="216"/>
      <c r="BI23" s="348"/>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6"/>
      <c r="DV23" s="216"/>
      <c r="DW23" s="216"/>
      <c r="DX23" s="216"/>
      <c r="DY23" s="348"/>
      <c r="DZ23" s="1"/>
      <c r="EA23" s="216"/>
      <c r="EB23" s="216"/>
      <c r="EC23" s="216"/>
      <c r="ED23" s="216"/>
      <c r="EE23" s="216"/>
      <c r="EF23" s="216"/>
      <c r="EG23" s="216"/>
      <c r="EH23" s="216"/>
      <c r="EI23" s="216"/>
      <c r="EJ23" s="216"/>
      <c r="EK23" s="216"/>
      <c r="EL23" s="216"/>
      <c r="EM23" s="216"/>
      <c r="EN23" s="216"/>
      <c r="EO23" s="216"/>
      <c r="EP23" s="216"/>
      <c r="EQ23" s="216"/>
      <c r="ER23" s="216"/>
      <c r="ES23" s="216"/>
      <c r="ET23" s="216"/>
      <c r="EU23" s="216"/>
      <c r="EV23" s="216"/>
      <c r="EW23" s="216"/>
      <c r="EX23" s="216"/>
      <c r="EY23" s="216"/>
      <c r="EZ23" s="348"/>
      <c r="FA23" s="1"/>
      <c r="FB23" s="216"/>
      <c r="FC23" s="216"/>
      <c r="FD23" s="216"/>
      <c r="FE23" s="216"/>
      <c r="FF23" s="216"/>
      <c r="FG23" s="216"/>
      <c r="FH23" s="216"/>
      <c r="FI23" s="216"/>
    </row>
    <row r="24" spans="1:165" ht="15" x14ac:dyDescent="0.25">
      <c r="A24" s="216"/>
      <c r="B24" s="216"/>
      <c r="C24" s="216"/>
      <c r="D24" s="267" t="s">
        <v>134</v>
      </c>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527">
        <f>Budget!E11</f>
        <v>0</v>
      </c>
      <c r="AM24" s="528"/>
      <c r="AN24" s="528"/>
      <c r="AO24" s="528"/>
      <c r="AP24" s="529"/>
      <c r="AQ24" s="349"/>
      <c r="AR24" s="216"/>
      <c r="AS24" s="216"/>
      <c r="AT24" s="23"/>
      <c r="AU24" s="23"/>
      <c r="AV24" s="23"/>
      <c r="AW24" s="23"/>
      <c r="AX24" s="19"/>
      <c r="AY24" s="19"/>
      <c r="AZ24" s="532"/>
      <c r="BA24" s="531"/>
      <c r="BB24" s="531"/>
      <c r="BC24" s="531"/>
      <c r="BD24" s="531"/>
      <c r="BE24" s="531"/>
      <c r="BF24" s="531"/>
      <c r="BG24" s="216"/>
      <c r="BH24" s="216"/>
      <c r="BI24" s="348"/>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348"/>
      <c r="DZ24" s="1"/>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348"/>
      <c r="FA24" s="1"/>
      <c r="FB24" s="216"/>
      <c r="FC24" s="216"/>
      <c r="FD24" s="216"/>
      <c r="FE24" s="216"/>
      <c r="FF24" s="216"/>
      <c r="FG24" s="216"/>
      <c r="FH24" s="216"/>
      <c r="FI24" s="216"/>
    </row>
    <row r="25" spans="1:165" x14ac:dyDescent="0.25">
      <c r="A25" s="216"/>
      <c r="B25" s="216"/>
      <c r="C25" s="216"/>
      <c r="D25" s="269" t="s">
        <v>135</v>
      </c>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1"/>
      <c r="AL25" s="527">
        <f>Budget!E12</f>
        <v>0</v>
      </c>
      <c r="AM25" s="528"/>
      <c r="AN25" s="528"/>
      <c r="AO25" s="528"/>
      <c r="AP25" s="529"/>
      <c r="AQ25" s="349"/>
      <c r="AR25" s="216"/>
      <c r="AS25" s="216"/>
      <c r="AT25" s="23"/>
      <c r="AU25" s="23"/>
      <c r="AV25" s="23"/>
      <c r="AW25" s="23"/>
      <c r="AX25" s="19"/>
      <c r="AY25" s="19"/>
      <c r="AZ25" s="530"/>
      <c r="BA25" s="531"/>
      <c r="BB25" s="531"/>
      <c r="BC25" s="531"/>
      <c r="BD25" s="531"/>
      <c r="BE25" s="531"/>
      <c r="BF25" s="531"/>
      <c r="BG25" s="19"/>
      <c r="BH25" s="19"/>
      <c r="BI25" s="348"/>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3"/>
      <c r="DZ25" s="23"/>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3"/>
      <c r="FA25" s="23"/>
      <c r="FB25" s="216"/>
      <c r="FC25" s="216"/>
      <c r="FD25" s="216"/>
      <c r="FE25" s="216"/>
      <c r="FF25" s="216"/>
      <c r="FG25" s="216"/>
      <c r="FH25" s="216"/>
      <c r="FI25" s="216"/>
    </row>
    <row r="26" spans="1:165" ht="13.8" thickBot="1" x14ac:dyDescent="0.3">
      <c r="A26" s="216"/>
      <c r="B26" s="216"/>
      <c r="C26" s="216"/>
      <c r="D26" s="272" t="str">
        <f>Budget!B13</f>
        <v>Accepted VE / Value Analysis (if CM) (not already accounted for in the estimate)</v>
      </c>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527">
        <f>Budget!E13</f>
        <v>0</v>
      </c>
      <c r="AM26" s="528"/>
      <c r="AN26" s="528"/>
      <c r="AO26" s="528"/>
      <c r="AP26" s="529"/>
      <c r="AQ26" s="349"/>
      <c r="AR26" s="216"/>
      <c r="AS26" s="216"/>
      <c r="AT26" s="23"/>
      <c r="AU26" s="23"/>
      <c r="AV26" s="23"/>
      <c r="AW26" s="23"/>
      <c r="AX26" s="19"/>
      <c r="AY26" s="19"/>
      <c r="AZ26" s="349"/>
      <c r="BA26" s="19"/>
      <c r="BB26" s="19"/>
      <c r="BC26" s="19"/>
      <c r="BD26" s="19"/>
      <c r="BE26" s="19"/>
      <c r="BF26" s="19"/>
      <c r="BG26" s="19"/>
      <c r="BH26" s="19"/>
      <c r="BI26" s="348"/>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216"/>
      <c r="DM26" s="216"/>
      <c r="DN26" s="216"/>
      <c r="DO26" s="216"/>
      <c r="DP26" s="216"/>
      <c r="DQ26" s="216"/>
      <c r="DR26" s="216"/>
      <c r="DS26" s="216"/>
      <c r="DT26" s="216"/>
      <c r="DU26" s="216"/>
      <c r="DV26" s="216"/>
      <c r="DW26" s="216"/>
      <c r="DX26" s="216"/>
      <c r="DY26" s="23"/>
      <c r="DZ26" s="23"/>
      <c r="EA26" s="216"/>
      <c r="EB26" s="216"/>
      <c r="EC26" s="216"/>
      <c r="ED26" s="216"/>
      <c r="EE26" s="216"/>
      <c r="EF26" s="216"/>
      <c r="EG26" s="216"/>
      <c r="EH26" s="216"/>
      <c r="EI26" s="216"/>
      <c r="EJ26" s="216"/>
      <c r="EK26" s="216"/>
      <c r="EL26" s="216"/>
      <c r="EM26" s="216"/>
      <c r="EN26" s="216"/>
      <c r="EO26" s="216"/>
      <c r="EP26" s="216"/>
      <c r="EQ26" s="216"/>
      <c r="ER26" s="216"/>
      <c r="ES26" s="216"/>
      <c r="ET26" s="216"/>
      <c r="EU26" s="216"/>
      <c r="EV26" s="216"/>
      <c r="EW26" s="216"/>
      <c r="EX26" s="216"/>
      <c r="EY26" s="216"/>
      <c r="EZ26" s="23"/>
      <c r="FA26" s="23"/>
      <c r="FB26" s="216"/>
      <c r="FC26" s="216"/>
      <c r="FD26" s="216"/>
      <c r="FE26" s="216"/>
      <c r="FF26" s="216"/>
      <c r="FG26" s="216"/>
      <c r="FH26" s="216"/>
      <c r="FI26" s="216"/>
    </row>
    <row r="27" spans="1:165" ht="13.8" thickBot="1" x14ac:dyDescent="0.3">
      <c r="A27" s="216"/>
      <c r="B27" s="216"/>
      <c r="C27" s="216"/>
      <c r="D27" s="16" t="s">
        <v>210</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533">
        <f>SUM(AL24:AP26)</f>
        <v>0</v>
      </c>
      <c r="AM27" s="534"/>
      <c r="AN27" s="534"/>
      <c r="AO27" s="534"/>
      <c r="AP27" s="535"/>
      <c r="AQ27" s="19"/>
      <c r="AR27" s="216"/>
      <c r="AS27" s="216"/>
      <c r="AT27" s="23"/>
      <c r="AU27" s="23"/>
      <c r="AV27" s="23"/>
      <c r="AW27" s="23"/>
      <c r="AX27" s="19"/>
      <c r="AY27" s="19"/>
      <c r="AZ27" s="532"/>
      <c r="BA27" s="531"/>
      <c r="BB27" s="531"/>
      <c r="BC27" s="531"/>
      <c r="BD27" s="531"/>
      <c r="BE27" s="531"/>
      <c r="BF27" s="531"/>
      <c r="BG27" s="19"/>
      <c r="BH27" s="19"/>
      <c r="BI27" s="348"/>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c r="CZ27" s="216"/>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row>
    <row r="28" spans="1:165" x14ac:dyDescent="0.25">
      <c r="A28" s="216"/>
      <c r="B28" s="216"/>
      <c r="C28" s="250"/>
      <c r="D28" s="274" t="s">
        <v>138</v>
      </c>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527">
        <f>Budget!E31</f>
        <v>0</v>
      </c>
      <c r="AM28" s="528"/>
      <c r="AN28" s="528"/>
      <c r="AO28" s="528"/>
      <c r="AP28" s="529"/>
      <c r="AQ28" s="349"/>
      <c r="AR28" s="216"/>
      <c r="AS28" s="216"/>
      <c r="AT28" s="23"/>
      <c r="AU28" s="23"/>
      <c r="AV28" s="23"/>
      <c r="AW28" s="23"/>
      <c r="AX28" s="19"/>
      <c r="AY28" s="19"/>
      <c r="AZ28" s="530"/>
      <c r="BA28" s="531"/>
      <c r="BB28" s="531"/>
      <c r="BC28" s="531"/>
      <c r="BD28" s="531"/>
      <c r="BE28" s="531"/>
      <c r="BF28" s="531"/>
      <c r="BG28" s="19"/>
      <c r="BH28" s="19"/>
      <c r="BI28" s="348"/>
      <c r="BJ28" s="216"/>
      <c r="BK28" s="216"/>
      <c r="BL28" s="216"/>
      <c r="BM28" s="216"/>
      <c r="BN28" s="216"/>
      <c r="BO28" s="216"/>
      <c r="BP28" s="216"/>
      <c r="BQ28" s="216"/>
      <c r="BR28" s="216"/>
      <c r="BS28" s="216"/>
      <c r="BT28" s="216"/>
      <c r="BU28" s="216"/>
      <c r="BV28" s="216"/>
      <c r="BW28" s="216"/>
      <c r="BX28" s="216"/>
      <c r="BY28" s="216"/>
      <c r="BZ28" s="216"/>
      <c r="CA28" s="216"/>
      <c r="CB28" s="216"/>
      <c r="CC28" s="216"/>
      <c r="CD28" s="216"/>
      <c r="CE28" s="216"/>
      <c r="CF28" s="216"/>
      <c r="CG28" s="216"/>
      <c r="CH28" s="216"/>
      <c r="CI28" s="216"/>
      <c r="CJ28" s="216"/>
      <c r="CK28" s="216"/>
      <c r="CL28" s="216"/>
      <c r="CM28" s="216"/>
      <c r="CN28" s="216"/>
      <c r="CO28" s="216"/>
      <c r="CP28" s="216"/>
      <c r="CQ28" s="216"/>
      <c r="CR28" s="216"/>
      <c r="CS28" s="216"/>
      <c r="CT28" s="216"/>
      <c r="CU28" s="216"/>
      <c r="CV28" s="216"/>
      <c r="CW28" s="216"/>
      <c r="CX28" s="216"/>
      <c r="CY28" s="216"/>
      <c r="CZ28" s="216"/>
      <c r="DA28" s="216"/>
      <c r="DB28" s="216"/>
      <c r="DC28" s="216"/>
      <c r="DD28" s="216"/>
      <c r="DE28" s="216"/>
      <c r="DF28" s="216"/>
      <c r="DG28" s="216"/>
      <c r="DH28" s="216"/>
      <c r="DI28" s="216"/>
      <c r="DJ28" s="216"/>
      <c r="DK28" s="216"/>
      <c r="DL28" s="216"/>
      <c r="DM28" s="216"/>
      <c r="DN28" s="216"/>
      <c r="DO28" s="216"/>
      <c r="DP28" s="216"/>
      <c r="DQ28" s="216"/>
      <c r="DR28" s="216"/>
      <c r="DS28" s="216"/>
      <c r="DT28" s="216"/>
      <c r="DU28" s="216"/>
      <c r="DV28" s="216"/>
      <c r="DW28" s="216"/>
      <c r="DX28" s="216"/>
      <c r="DY28" s="216"/>
      <c r="DZ28" s="216"/>
      <c r="EA28" s="216"/>
      <c r="EB28" s="216"/>
      <c r="EC28" s="216"/>
      <c r="ED28" s="216"/>
      <c r="EE28" s="216"/>
      <c r="EF28" s="216"/>
      <c r="EG28" s="216"/>
      <c r="EH28" s="216"/>
      <c r="EI28" s="216"/>
      <c r="EJ28" s="216"/>
      <c r="EK28" s="216"/>
      <c r="EL28" s="216"/>
      <c r="EM28" s="216"/>
      <c r="EN28" s="216"/>
      <c r="EO28" s="216"/>
      <c r="EP28" s="216"/>
      <c r="EQ28" s="216"/>
      <c r="ER28" s="216"/>
      <c r="ES28" s="216"/>
      <c r="ET28" s="216"/>
      <c r="EU28" s="216"/>
      <c r="EV28" s="216"/>
      <c r="EW28" s="216"/>
      <c r="EX28" s="216"/>
      <c r="EY28" s="216"/>
      <c r="EZ28" s="216"/>
      <c r="FA28" s="216"/>
      <c r="FB28" s="216"/>
      <c r="FC28" s="216"/>
      <c r="FD28" s="216"/>
      <c r="FE28" s="216"/>
      <c r="FF28" s="216"/>
      <c r="FG28" s="216"/>
      <c r="FH28" s="216"/>
      <c r="FI28" s="216"/>
    </row>
    <row r="29" spans="1:165" x14ac:dyDescent="0.25">
      <c r="A29" s="216"/>
      <c r="B29" s="216"/>
      <c r="C29" s="250"/>
      <c r="D29" s="269" t="s">
        <v>154</v>
      </c>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527">
        <f>Budget!E36</f>
        <v>0</v>
      </c>
      <c r="AM29" s="528"/>
      <c r="AN29" s="528"/>
      <c r="AO29" s="528"/>
      <c r="AP29" s="529"/>
      <c r="AQ29" s="349"/>
      <c r="AR29" s="216"/>
      <c r="AS29" s="216"/>
      <c r="AT29" s="23"/>
      <c r="AU29" s="23"/>
      <c r="AV29" s="23"/>
      <c r="AW29" s="23"/>
      <c r="AX29" s="19"/>
      <c r="AY29" s="19"/>
      <c r="AZ29" s="530"/>
      <c r="BA29" s="531"/>
      <c r="BB29" s="531"/>
      <c r="BC29" s="531"/>
      <c r="BD29" s="531"/>
      <c r="BE29" s="531"/>
      <c r="BF29" s="531"/>
      <c r="BG29" s="19"/>
      <c r="BH29" s="19"/>
      <c r="BI29" s="348"/>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c r="CZ29" s="216"/>
      <c r="DA29" s="216"/>
      <c r="DB29" s="216"/>
      <c r="DC29" s="216"/>
      <c r="DD29" s="216"/>
      <c r="DE29" s="216"/>
      <c r="DF29" s="216"/>
      <c r="DG29" s="216"/>
      <c r="DH29" s="216"/>
      <c r="DI29" s="216"/>
      <c r="DJ29" s="216"/>
      <c r="DK29" s="216"/>
      <c r="DL29" s="216"/>
      <c r="DM29" s="216"/>
      <c r="DN29" s="216"/>
      <c r="DO29" s="216"/>
      <c r="DP29" s="216"/>
      <c r="DQ29" s="216"/>
      <c r="DR29" s="216"/>
      <c r="DS29" s="216"/>
      <c r="DT29" s="216"/>
      <c r="DU29" s="216"/>
      <c r="DV29" s="216"/>
      <c r="DW29" s="216"/>
      <c r="DX29" s="216"/>
      <c r="DY29" s="216"/>
      <c r="DZ29" s="216"/>
      <c r="EA29" s="216"/>
      <c r="EB29" s="216"/>
      <c r="EC29" s="216"/>
      <c r="ED29" s="216"/>
      <c r="EE29" s="216"/>
      <c r="EF29" s="216"/>
      <c r="EG29" s="216"/>
      <c r="EH29" s="216"/>
      <c r="EI29" s="216"/>
      <c r="EJ29" s="216"/>
      <c r="EK29" s="216"/>
      <c r="EL29" s="216"/>
      <c r="EM29" s="216"/>
      <c r="EN29" s="216"/>
      <c r="EO29" s="216"/>
      <c r="EP29" s="216"/>
      <c r="EQ29" s="216"/>
      <c r="ER29" s="216"/>
      <c r="ES29" s="216"/>
      <c r="ET29" s="216"/>
      <c r="EU29" s="216"/>
      <c r="EV29" s="216"/>
      <c r="EW29" s="216"/>
      <c r="EX29" s="216"/>
      <c r="EY29" s="216"/>
      <c r="EZ29" s="216"/>
      <c r="FA29" s="216"/>
      <c r="FB29" s="216"/>
      <c r="FC29" s="216"/>
      <c r="FD29" s="216"/>
      <c r="FE29" s="216"/>
      <c r="FF29" s="216"/>
      <c r="FG29" s="216"/>
      <c r="FH29" s="216"/>
      <c r="FI29" s="216"/>
    </row>
    <row r="30" spans="1:165" x14ac:dyDescent="0.25">
      <c r="A30" s="216"/>
      <c r="B30" s="216"/>
      <c r="C30" s="250"/>
      <c r="D30" s="269" t="s">
        <v>158</v>
      </c>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527">
        <f>Budget!E57</f>
        <v>0</v>
      </c>
      <c r="AM30" s="542"/>
      <c r="AN30" s="542"/>
      <c r="AO30" s="542"/>
      <c r="AP30" s="543"/>
      <c r="AQ30" s="19"/>
      <c r="AR30" s="216"/>
      <c r="AS30" s="216"/>
      <c r="AT30" s="23"/>
      <c r="AU30" s="23"/>
      <c r="AV30" s="23"/>
      <c r="AW30" s="23"/>
      <c r="AX30" s="19"/>
      <c r="AY30" s="19"/>
      <c r="AZ30" s="530"/>
      <c r="BA30" s="531"/>
      <c r="BB30" s="531"/>
      <c r="BC30" s="531"/>
      <c r="BD30" s="531"/>
      <c r="BE30" s="531"/>
      <c r="BF30" s="531"/>
      <c r="BG30" s="19"/>
      <c r="BH30" s="19"/>
      <c r="BI30" s="33"/>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c r="CZ30" s="216"/>
      <c r="DA30" s="216"/>
      <c r="DB30" s="216"/>
      <c r="DC30" s="216"/>
      <c r="DD30" s="216"/>
      <c r="DE30" s="216"/>
      <c r="DF30" s="216"/>
      <c r="DG30" s="216"/>
      <c r="DH30" s="216"/>
      <c r="DI30" s="216"/>
      <c r="DJ30" s="216"/>
      <c r="DK30" s="216"/>
      <c r="DL30" s="216"/>
      <c r="DM30" s="216"/>
      <c r="DN30" s="216"/>
      <c r="DO30" s="216"/>
      <c r="DP30" s="216"/>
      <c r="DQ30" s="216"/>
      <c r="DR30" s="216"/>
      <c r="DS30" s="216"/>
      <c r="DT30" s="216"/>
      <c r="DU30" s="216"/>
      <c r="DV30" s="216"/>
      <c r="DW30" s="216"/>
      <c r="DX30" s="216"/>
      <c r="DY30" s="216"/>
      <c r="DZ30" s="216"/>
      <c r="EA30" s="216"/>
      <c r="EB30" s="216"/>
      <c r="EC30" s="216"/>
      <c r="ED30" s="216"/>
      <c r="EE30" s="216"/>
      <c r="EF30" s="216"/>
      <c r="EG30" s="216"/>
      <c r="EH30" s="216"/>
      <c r="EI30" s="216"/>
      <c r="EJ30" s="216"/>
      <c r="EK30" s="216"/>
      <c r="EL30" s="216"/>
      <c r="EM30" s="216"/>
      <c r="EN30" s="216"/>
      <c r="EO30" s="216"/>
      <c r="EP30" s="216"/>
      <c r="EQ30" s="216"/>
      <c r="ER30" s="216"/>
      <c r="ES30" s="216"/>
      <c r="ET30" s="216"/>
      <c r="EU30" s="216"/>
      <c r="EV30" s="216"/>
      <c r="EW30" s="216"/>
      <c r="EX30" s="216"/>
      <c r="EY30" s="216"/>
      <c r="EZ30" s="216"/>
      <c r="FA30" s="216"/>
      <c r="FB30" s="216"/>
      <c r="FC30" s="216"/>
      <c r="FD30" s="216"/>
      <c r="FE30" s="216"/>
      <c r="FF30" s="216"/>
      <c r="FG30" s="216"/>
      <c r="FH30" s="216"/>
      <c r="FI30" s="216"/>
    </row>
    <row r="31" spans="1:165" x14ac:dyDescent="0.25">
      <c r="A31" s="216"/>
      <c r="B31" s="216"/>
      <c r="C31" s="250"/>
      <c r="D31" s="269" t="s">
        <v>180</v>
      </c>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527">
        <f>Budget!E64</f>
        <v>0</v>
      </c>
      <c r="AM31" s="528"/>
      <c r="AN31" s="528"/>
      <c r="AO31" s="528"/>
      <c r="AP31" s="529"/>
      <c r="AQ31" s="349"/>
      <c r="AR31" s="216"/>
      <c r="AS31" s="216"/>
      <c r="AT31" s="23"/>
      <c r="AU31" s="23"/>
      <c r="AV31" s="23"/>
      <c r="AW31" s="23"/>
      <c r="AX31" s="19"/>
      <c r="AY31" s="19"/>
      <c r="AZ31" s="530"/>
      <c r="BA31" s="531"/>
      <c r="BB31" s="531"/>
      <c r="BC31" s="531"/>
      <c r="BD31" s="531"/>
      <c r="BE31" s="531"/>
      <c r="BF31" s="531"/>
      <c r="BG31" s="19"/>
      <c r="BH31" s="19"/>
      <c r="BI31" s="33"/>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c r="CZ31" s="216"/>
      <c r="DA31" s="216"/>
      <c r="DB31" s="216"/>
      <c r="DC31" s="216"/>
      <c r="DD31" s="216"/>
      <c r="DE31" s="216"/>
      <c r="DF31" s="216"/>
      <c r="DG31" s="216"/>
      <c r="DH31" s="216"/>
      <c r="DI31" s="216"/>
      <c r="DJ31" s="216"/>
      <c r="DK31" s="216"/>
      <c r="DL31" s="216"/>
      <c r="DM31" s="216"/>
      <c r="DN31" s="216"/>
      <c r="DO31" s="216"/>
      <c r="DP31" s="216"/>
      <c r="DQ31" s="216"/>
      <c r="DR31" s="216"/>
      <c r="DS31" s="216"/>
      <c r="DT31" s="216"/>
      <c r="DU31" s="216"/>
      <c r="DV31" s="216"/>
      <c r="DW31" s="216"/>
      <c r="DX31" s="216"/>
      <c r="DY31" s="216"/>
      <c r="DZ31" s="216"/>
      <c r="EA31" s="216"/>
      <c r="EB31" s="216"/>
      <c r="EC31" s="216"/>
      <c r="ED31" s="216"/>
      <c r="EE31" s="216"/>
      <c r="EF31" s="216"/>
      <c r="EG31" s="216"/>
      <c r="EH31" s="216"/>
      <c r="EI31" s="216"/>
      <c r="EJ31" s="216"/>
      <c r="EK31" s="216"/>
      <c r="EL31" s="216"/>
      <c r="EM31" s="216"/>
      <c r="EN31" s="216"/>
      <c r="EO31" s="216"/>
      <c r="EP31" s="216"/>
      <c r="EQ31" s="216"/>
      <c r="ER31" s="216"/>
      <c r="ES31" s="216"/>
      <c r="ET31" s="216"/>
      <c r="EU31" s="216"/>
      <c r="EV31" s="216"/>
      <c r="EW31" s="216"/>
      <c r="EX31" s="216"/>
      <c r="EY31" s="216"/>
      <c r="EZ31" s="216"/>
      <c r="FA31" s="216"/>
      <c r="FB31" s="216"/>
      <c r="FC31" s="216"/>
      <c r="FD31" s="216"/>
      <c r="FE31" s="216"/>
      <c r="FF31" s="216"/>
      <c r="FG31" s="216"/>
      <c r="FH31" s="216"/>
      <c r="FI31" s="216"/>
    </row>
    <row r="32" spans="1:165" ht="13.8" thickBot="1" x14ac:dyDescent="0.3">
      <c r="A32" s="216"/>
      <c r="B32" s="216"/>
      <c r="C32" s="216"/>
      <c r="D32" s="237" t="s">
        <v>211</v>
      </c>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539">
        <f>ROUND(FB33,0)</f>
        <v>0</v>
      </c>
      <c r="AM32" s="540"/>
      <c r="AN32" s="540"/>
      <c r="AO32" s="540"/>
      <c r="AP32" s="541"/>
      <c r="AQ32" s="41"/>
      <c r="AR32" s="39"/>
      <c r="AS32" s="216"/>
      <c r="AT32" s="23"/>
      <c r="AU32" s="23"/>
      <c r="AV32" s="23"/>
      <c r="AW32" s="23"/>
      <c r="AX32" s="19"/>
      <c r="AY32" s="19"/>
      <c r="AZ32" s="530"/>
      <c r="BA32" s="531"/>
      <c r="BB32" s="531"/>
      <c r="BC32" s="531"/>
      <c r="BD32" s="531"/>
      <c r="BE32" s="531"/>
      <c r="BF32" s="531"/>
      <c r="BG32" s="19"/>
      <c r="BH32" s="19"/>
      <c r="BI32" s="33"/>
      <c r="BJ32" s="216"/>
      <c r="BK32" s="216"/>
      <c r="BL32" s="216"/>
      <c r="BM32" s="216"/>
      <c r="BN32" s="216"/>
      <c r="BO32" s="216"/>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6"/>
      <c r="CP32" s="216"/>
      <c r="CQ32" s="216"/>
      <c r="CR32" s="216"/>
      <c r="CS32" s="216"/>
      <c r="CT32" s="216"/>
      <c r="CU32" s="216"/>
      <c r="CV32" s="216"/>
      <c r="CW32" s="216"/>
      <c r="CX32" s="216"/>
      <c r="CY32" s="216"/>
      <c r="CZ32" s="216"/>
      <c r="DA32" s="216"/>
      <c r="DB32" s="216"/>
      <c r="DC32" s="216"/>
      <c r="DD32" s="216"/>
      <c r="DE32" s="216"/>
      <c r="DF32" s="216"/>
      <c r="DG32" s="216"/>
      <c r="DH32" s="216"/>
      <c r="DI32" s="216"/>
      <c r="DJ32" s="216"/>
      <c r="DK32" s="216"/>
      <c r="DL32" s="216"/>
      <c r="DM32" s="216"/>
      <c r="DN32" s="216"/>
      <c r="DO32" s="216"/>
      <c r="DP32" s="216"/>
      <c r="DQ32" s="216"/>
      <c r="DR32" s="216"/>
      <c r="DS32" s="216"/>
      <c r="DT32" s="216"/>
      <c r="DU32" s="216"/>
      <c r="DV32" s="216"/>
      <c r="DW32" s="216"/>
      <c r="DX32" s="216"/>
      <c r="DY32" s="216"/>
      <c r="DZ32" s="216"/>
      <c r="EA32" s="216"/>
      <c r="EB32" s="216"/>
      <c r="EC32" s="216"/>
      <c r="ED32" s="216"/>
      <c r="EE32" s="216"/>
      <c r="EF32" s="216"/>
      <c r="EG32" s="216"/>
      <c r="EH32" s="216"/>
      <c r="EI32" s="216"/>
      <c r="EJ32" s="216"/>
      <c r="EK32" s="216"/>
      <c r="EL32" s="216"/>
      <c r="EM32" s="216"/>
      <c r="EN32" s="216"/>
      <c r="EO32" s="216"/>
      <c r="EP32" s="216"/>
      <c r="EQ32" s="216"/>
      <c r="ER32" s="216"/>
      <c r="ES32" s="216"/>
      <c r="ET32" s="216"/>
      <c r="EU32" s="216"/>
      <c r="EV32" s="216"/>
      <c r="EW32" s="216"/>
      <c r="EX32" s="216"/>
      <c r="EY32" s="216"/>
      <c r="EZ32" s="216"/>
      <c r="FA32" s="216"/>
      <c r="FB32" s="216"/>
      <c r="FC32" s="216"/>
      <c r="FD32" s="216"/>
      <c r="FE32" s="216"/>
      <c r="FF32" s="216"/>
      <c r="FG32" s="216"/>
      <c r="FH32" s="216"/>
      <c r="FI32" s="216"/>
    </row>
    <row r="33" spans="1:165" ht="13.8" thickBot="1" x14ac:dyDescent="0.3">
      <c r="A33" s="216"/>
      <c r="B33" s="216"/>
      <c r="C33" s="216"/>
      <c r="D33" s="16" t="s">
        <v>212</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545">
        <f>ROUND(SUM(AL27:AP32)+AL23,0)</f>
        <v>0</v>
      </c>
      <c r="AM33" s="534"/>
      <c r="AN33" s="534"/>
      <c r="AO33" s="534"/>
      <c r="AP33" s="535"/>
      <c r="AQ33" s="19"/>
      <c r="AR33" s="216"/>
      <c r="AS33" s="216"/>
      <c r="AT33" s="23"/>
      <c r="AU33" s="23"/>
      <c r="AV33" s="23"/>
      <c r="AW33" s="23"/>
      <c r="AX33" s="19"/>
      <c r="AY33" s="19"/>
      <c r="AZ33" s="544"/>
      <c r="BA33" s="531"/>
      <c r="BB33" s="531"/>
      <c r="BC33" s="531"/>
      <c r="BD33" s="531"/>
      <c r="BE33" s="531"/>
      <c r="BF33" s="531"/>
      <c r="BG33" s="19"/>
      <c r="BH33" s="19"/>
      <c r="BI33" s="33"/>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16"/>
      <c r="EO33" s="216"/>
      <c r="EP33" s="216"/>
      <c r="EQ33" s="216"/>
      <c r="ER33" s="216"/>
      <c r="ES33" s="216"/>
      <c r="ET33" s="216"/>
      <c r="EU33" s="216"/>
      <c r="EV33" s="216"/>
      <c r="EW33" s="216"/>
      <c r="EX33" s="216"/>
      <c r="EY33" s="216"/>
      <c r="EZ33" s="216"/>
      <c r="FA33" s="216"/>
      <c r="FB33" s="277">
        <f>AL27*IF(AL27&gt;50000000,0.02,IF(AL27&lt;5000000,0.05,(0.02+((50000000-AL27)/45000000)*0.03)))</f>
        <v>0</v>
      </c>
      <c r="FC33" s="19"/>
      <c r="FD33" s="19"/>
      <c r="FE33" s="19"/>
      <c r="FF33" s="19"/>
      <c r="FG33" s="19"/>
      <c r="FH33" s="19"/>
      <c r="FI33" s="216"/>
    </row>
    <row r="34" spans="1:165" x14ac:dyDescent="0.25">
      <c r="A34" s="216"/>
      <c r="B34" s="216"/>
      <c r="C34" s="216"/>
      <c r="D34" s="33"/>
      <c r="E34" s="33"/>
      <c r="F34" s="33"/>
      <c r="G34" s="33"/>
      <c r="H34" s="33"/>
      <c r="I34" s="33"/>
      <c r="J34" s="33"/>
      <c r="K34" s="33"/>
      <c r="L34" s="33"/>
      <c r="M34" s="33"/>
      <c r="N34" s="33"/>
      <c r="O34" s="33"/>
      <c r="P34" s="33"/>
      <c r="Q34" s="33"/>
      <c r="R34" s="352"/>
      <c r="S34" s="19"/>
      <c r="T34" s="19"/>
      <c r="U34" s="19"/>
      <c r="V34" s="19"/>
      <c r="W34" s="19"/>
      <c r="X34" s="19"/>
      <c r="Y34" s="19"/>
      <c r="Z34" s="19"/>
      <c r="AA34" s="216"/>
      <c r="AB34" s="216"/>
      <c r="AC34" s="216"/>
      <c r="AD34" s="23"/>
      <c r="AE34" s="23"/>
      <c r="AF34" s="23"/>
      <c r="AG34" s="19"/>
      <c r="AH34" s="19"/>
      <c r="AI34" s="352"/>
      <c r="AJ34" s="19"/>
      <c r="AK34" s="19"/>
      <c r="AL34" s="19"/>
      <c r="AM34" s="19"/>
      <c r="AN34" s="19"/>
      <c r="AO34" s="19"/>
      <c r="AP34" s="33"/>
      <c r="AQ34" s="33"/>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216"/>
      <c r="DI34" s="216"/>
      <c r="DJ34" s="216"/>
      <c r="DK34" s="216"/>
      <c r="DL34" s="216"/>
      <c r="DM34" s="216"/>
      <c r="DN34" s="216"/>
      <c r="DO34" s="216"/>
      <c r="DP34" s="216"/>
      <c r="DQ34" s="216"/>
      <c r="DR34" s="216"/>
      <c r="DS34" s="216"/>
      <c r="DT34" s="216"/>
      <c r="DU34" s="216"/>
      <c r="DV34" s="216"/>
      <c r="DW34" s="216"/>
      <c r="DX34" s="216"/>
      <c r="DY34" s="216"/>
      <c r="DZ34" s="216"/>
      <c r="EA34" s="277"/>
      <c r="EB34" s="19"/>
      <c r="EC34" s="19"/>
      <c r="ED34" s="19"/>
      <c r="EE34" s="19"/>
      <c r="EF34" s="19"/>
      <c r="EG34" s="19"/>
      <c r="EH34" s="216"/>
      <c r="EI34" s="216"/>
      <c r="EJ34" s="216"/>
      <c r="EK34" s="216"/>
      <c r="EL34" s="216"/>
      <c r="EM34" s="216"/>
      <c r="EN34" s="216"/>
      <c r="EO34" s="216"/>
      <c r="EP34" s="216"/>
      <c r="EQ34" s="216"/>
      <c r="ER34" s="216"/>
      <c r="ES34" s="216"/>
      <c r="ET34" s="216"/>
      <c r="EU34" s="216"/>
      <c r="EV34" s="216"/>
      <c r="EW34" s="216"/>
      <c r="EX34" s="216"/>
      <c r="EY34" s="216"/>
      <c r="EZ34" s="216"/>
      <c r="FA34" s="216"/>
      <c r="FB34" s="216"/>
      <c r="FC34" s="216"/>
      <c r="FD34" s="216"/>
      <c r="FE34" s="216"/>
      <c r="FF34" s="216"/>
      <c r="FG34" s="216"/>
      <c r="FH34" s="216"/>
      <c r="FI34" s="216"/>
    </row>
    <row r="35" spans="1:165" ht="15.6" x14ac:dyDescent="0.3">
      <c r="A35" s="353" t="s">
        <v>55</v>
      </c>
      <c r="B35" s="216"/>
      <c r="C35" s="216"/>
      <c r="D35" s="33"/>
      <c r="E35" s="33"/>
      <c r="F35" s="33"/>
      <c r="G35" s="33"/>
      <c r="H35" s="33"/>
      <c r="I35" s="33"/>
      <c r="J35" s="33"/>
      <c r="K35" s="33"/>
      <c r="L35" s="33"/>
      <c r="M35" s="33"/>
      <c r="N35" s="33"/>
      <c r="O35" s="33"/>
      <c r="P35" s="33"/>
      <c r="Q35" s="33"/>
      <c r="R35" s="352"/>
      <c r="S35" s="19"/>
      <c r="T35" s="19"/>
      <c r="U35" s="19"/>
      <c r="V35" s="19"/>
      <c r="W35" s="19"/>
      <c r="X35" s="19"/>
      <c r="Y35" s="19"/>
      <c r="Z35" s="19"/>
      <c r="AA35" s="216"/>
      <c r="AB35" s="216"/>
      <c r="AC35" s="216"/>
      <c r="AD35" s="23"/>
      <c r="AE35" s="23"/>
      <c r="AF35" s="23"/>
      <c r="AG35" s="19"/>
      <c r="AH35" s="19"/>
      <c r="AI35" s="352"/>
      <c r="AJ35" s="19"/>
      <c r="AK35" s="19"/>
      <c r="AL35" s="19"/>
      <c r="AM35" s="19"/>
      <c r="AN35" s="19"/>
      <c r="AO35" s="19"/>
      <c r="AP35" s="33"/>
      <c r="AQ35" s="33"/>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216"/>
      <c r="DM35" s="216"/>
      <c r="DN35" s="216"/>
      <c r="DO35" s="216"/>
      <c r="DP35" s="216"/>
      <c r="DQ35" s="216"/>
      <c r="DR35" s="216"/>
      <c r="DS35" s="216"/>
      <c r="DT35" s="216"/>
      <c r="DU35" s="216"/>
      <c r="DV35" s="216"/>
      <c r="DW35" s="216"/>
      <c r="DX35" s="216"/>
      <c r="DY35" s="216"/>
      <c r="DZ35" s="216"/>
      <c r="EA35" s="277"/>
      <c r="EB35" s="19"/>
      <c r="EC35" s="19"/>
      <c r="ED35" s="19"/>
      <c r="EE35" s="19"/>
      <c r="EF35" s="19"/>
      <c r="EG35" s="19"/>
      <c r="EH35" s="216"/>
      <c r="EI35" s="216"/>
      <c r="EJ35" s="216"/>
      <c r="EK35" s="216"/>
      <c r="EL35" s="216"/>
      <c r="EM35" s="216"/>
      <c r="EN35" s="216"/>
      <c r="EO35" s="216"/>
      <c r="EP35" s="216"/>
      <c r="EQ35" s="216"/>
      <c r="ER35" s="216"/>
      <c r="ES35" s="216"/>
      <c r="ET35" s="216"/>
      <c r="EU35" s="216"/>
      <c r="EV35" s="216"/>
      <c r="EW35" s="216"/>
      <c r="EX35" s="216"/>
      <c r="EY35" s="216"/>
      <c r="EZ35" s="216"/>
      <c r="FA35" s="216"/>
      <c r="FB35" s="216"/>
      <c r="FC35" s="216"/>
      <c r="FD35" s="216"/>
      <c r="FE35" s="216"/>
      <c r="FF35" s="216"/>
      <c r="FG35" s="216"/>
      <c r="FH35" s="216"/>
      <c r="FI35" s="216"/>
    </row>
    <row r="36" spans="1:165" x14ac:dyDescent="0.25">
      <c r="A36" s="216"/>
      <c r="B36" s="216"/>
      <c r="C36" s="216"/>
      <c r="D36" s="33"/>
      <c r="E36" s="33"/>
      <c r="F36" s="33"/>
      <c r="G36" s="33"/>
      <c r="H36" s="33"/>
      <c r="I36" s="33"/>
      <c r="J36" s="33"/>
      <c r="K36" s="33"/>
      <c r="L36" s="33"/>
      <c r="M36" s="33"/>
      <c r="N36" s="33"/>
      <c r="O36" s="33"/>
      <c r="P36" s="33"/>
      <c r="Q36" s="33"/>
      <c r="R36" s="352"/>
      <c r="S36" s="19"/>
      <c r="T36" s="19"/>
      <c r="U36" s="19"/>
      <c r="V36" s="19"/>
      <c r="W36" s="19"/>
      <c r="X36" s="19"/>
      <c r="Y36" s="19"/>
      <c r="Z36" s="19"/>
      <c r="AA36" s="216"/>
      <c r="AB36" s="216"/>
      <c r="AC36" s="216"/>
      <c r="AD36" s="23"/>
      <c r="AE36" s="23"/>
      <c r="AF36" s="23"/>
      <c r="AG36" s="19"/>
      <c r="AH36" s="19"/>
      <c r="AI36" s="352"/>
      <c r="AJ36" s="19"/>
      <c r="AK36" s="19"/>
      <c r="AL36" s="19"/>
      <c r="AM36" s="19"/>
      <c r="AN36" s="19"/>
      <c r="AO36" s="19"/>
      <c r="AP36" s="33"/>
      <c r="AQ36" s="33"/>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216"/>
      <c r="DM36" s="216"/>
      <c r="DN36" s="216"/>
      <c r="DO36" s="216"/>
      <c r="DP36" s="216"/>
      <c r="DQ36" s="216"/>
      <c r="DR36" s="216"/>
      <c r="DS36" s="216"/>
      <c r="DT36" s="216"/>
      <c r="DU36" s="216"/>
      <c r="DV36" s="216"/>
      <c r="DW36" s="216"/>
      <c r="DX36" s="216"/>
      <c r="DY36" s="216"/>
      <c r="DZ36" s="216"/>
      <c r="EA36" s="277"/>
      <c r="EB36" s="19"/>
      <c r="EC36" s="19"/>
      <c r="ED36" s="19"/>
      <c r="EE36" s="19"/>
      <c r="EF36" s="19"/>
      <c r="EG36" s="19"/>
      <c r="EH36" s="216"/>
      <c r="EI36" s="216"/>
      <c r="EJ36" s="216"/>
      <c r="EK36" s="216"/>
      <c r="EL36" s="216"/>
      <c r="EM36" s="216"/>
      <c r="EN36" s="216"/>
      <c r="EO36" s="216"/>
      <c r="EP36" s="216"/>
      <c r="EQ36" s="216"/>
      <c r="ER36" s="216"/>
      <c r="ES36" s="216"/>
      <c r="ET36" s="216"/>
      <c r="EU36" s="216"/>
      <c r="EV36" s="216"/>
      <c r="EW36" s="216"/>
      <c r="EX36" s="216"/>
      <c r="EY36" s="216"/>
      <c r="EZ36" s="216"/>
      <c r="FA36" s="216"/>
      <c r="FB36" s="216"/>
      <c r="FC36" s="216"/>
      <c r="FD36" s="216"/>
      <c r="FE36" s="216"/>
      <c r="FF36" s="216"/>
      <c r="FG36" s="216"/>
      <c r="FH36" s="216"/>
      <c r="FI36" s="216"/>
    </row>
    <row r="37" spans="1:165" ht="15.75" customHeight="1" x14ac:dyDescent="0.3">
      <c r="A37" s="15" t="s">
        <v>58</v>
      </c>
      <c r="B37" s="15"/>
      <c r="C37" s="13"/>
      <c r="D37" s="15" t="s">
        <v>213</v>
      </c>
      <c r="E37" s="13"/>
      <c r="F37" s="13"/>
      <c r="G37" s="13"/>
      <c r="H37" s="33"/>
      <c r="I37" s="33"/>
      <c r="J37" s="33"/>
      <c r="K37" s="33"/>
      <c r="L37" s="33"/>
      <c r="M37" s="33"/>
      <c r="N37" s="33"/>
      <c r="O37" s="33"/>
      <c r="P37" s="33"/>
      <c r="Q37" s="33"/>
      <c r="R37" s="352"/>
      <c r="S37" s="19"/>
      <c r="T37" s="19"/>
      <c r="U37" s="19"/>
      <c r="V37" s="19"/>
      <c r="W37" s="19"/>
      <c r="X37" s="19"/>
      <c r="Y37" s="19"/>
      <c r="Z37" s="19"/>
      <c r="AA37" s="19"/>
      <c r="AB37" s="19"/>
      <c r="AC37" s="19"/>
      <c r="AD37" s="19"/>
      <c r="AE37" s="19"/>
      <c r="AF37" s="19"/>
      <c r="AG37" s="19"/>
      <c r="AH37" s="19"/>
      <c r="AI37" s="19"/>
      <c r="AJ37" s="19"/>
      <c r="AK37" s="19"/>
      <c r="AL37" s="527">
        <f>Funding!R8</f>
        <v>0</v>
      </c>
      <c r="AM37" s="528"/>
      <c r="AN37" s="528"/>
      <c r="AO37" s="528"/>
      <c r="AP37" s="529"/>
      <c r="AQ37" s="349"/>
      <c r="AR37" s="30"/>
      <c r="AS37" s="352"/>
      <c r="AT37" s="19"/>
      <c r="AU37" s="19"/>
      <c r="AV37" s="33"/>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216"/>
      <c r="DM37" s="216"/>
      <c r="DN37" s="216"/>
      <c r="DO37" s="216"/>
      <c r="DP37" s="216"/>
      <c r="DQ37" s="216"/>
      <c r="DR37" s="216"/>
      <c r="DS37" s="216"/>
      <c r="DT37" s="216"/>
      <c r="DU37" s="216"/>
      <c r="DV37" s="216"/>
      <c r="DW37" s="216"/>
      <c r="DX37" s="216"/>
      <c r="DY37" s="216"/>
      <c r="DZ37" s="216"/>
      <c r="EA37" s="216"/>
      <c r="EB37" s="216"/>
      <c r="EC37" s="216"/>
      <c r="ED37" s="216"/>
      <c r="EE37" s="216"/>
      <c r="EF37" s="216"/>
      <c r="EG37" s="216"/>
      <c r="EH37" s="216"/>
      <c r="EI37" s="216"/>
      <c r="EJ37" s="216"/>
      <c r="EK37" s="216"/>
      <c r="EL37" s="216"/>
      <c r="EM37" s="216"/>
      <c r="EN37" s="216"/>
      <c r="EO37" s="277"/>
      <c r="EP37" s="19"/>
      <c r="EQ37" s="19"/>
      <c r="ER37" s="19"/>
      <c r="ES37" s="19"/>
      <c r="ET37" s="19"/>
      <c r="EU37" s="19"/>
      <c r="EV37" s="216"/>
      <c r="EW37" s="216"/>
      <c r="EX37" s="216"/>
      <c r="EY37" s="216"/>
      <c r="EZ37" s="216"/>
      <c r="FA37" s="216"/>
      <c r="FB37" s="216"/>
      <c r="FC37" s="216"/>
      <c r="FD37" s="216"/>
      <c r="FE37" s="216"/>
      <c r="FF37" s="216"/>
      <c r="FG37" s="216"/>
      <c r="FH37" s="216"/>
      <c r="FI37" s="216"/>
    </row>
    <row r="38" spans="1:165" ht="15.6" x14ac:dyDescent="0.3">
      <c r="A38" s="15" t="s">
        <v>60</v>
      </c>
      <c r="B38" s="15"/>
      <c r="C38" s="13"/>
      <c r="D38" s="15" t="s">
        <v>61</v>
      </c>
      <c r="E38" s="13"/>
      <c r="F38" s="13"/>
      <c r="G38" s="13"/>
      <c r="H38" s="13"/>
      <c r="I38" s="33"/>
      <c r="J38" s="33"/>
      <c r="K38" s="33"/>
      <c r="L38" s="33"/>
      <c r="M38" s="33"/>
      <c r="N38" s="33"/>
      <c r="O38" s="33"/>
      <c r="P38" s="33"/>
      <c r="Q38" s="33"/>
      <c r="R38" s="352"/>
      <c r="S38" s="19"/>
      <c r="T38" s="19"/>
      <c r="U38" s="19"/>
      <c r="V38" s="19"/>
      <c r="W38" s="19"/>
      <c r="X38" s="19"/>
      <c r="Y38" s="19"/>
      <c r="Z38" s="19"/>
      <c r="AA38" s="19"/>
      <c r="AB38" s="19"/>
      <c r="AC38" s="19"/>
      <c r="AD38" s="19"/>
      <c r="AE38" s="19"/>
      <c r="AF38" s="19"/>
      <c r="AG38" s="19"/>
      <c r="AH38" s="19"/>
      <c r="AI38" s="19"/>
      <c r="AJ38" s="19"/>
      <c r="AK38" s="19"/>
      <c r="AL38" s="527">
        <f>Funding!R23</f>
        <v>0</v>
      </c>
      <c r="AM38" s="528"/>
      <c r="AN38" s="528"/>
      <c r="AO38" s="528"/>
      <c r="AP38" s="529"/>
      <c r="AQ38" s="349"/>
      <c r="AR38" s="19"/>
      <c r="AS38" s="352"/>
      <c r="AT38" s="19"/>
      <c r="AU38" s="19"/>
      <c r="AV38" s="33"/>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216"/>
      <c r="DM38" s="216"/>
      <c r="DN38" s="216"/>
      <c r="DO38" s="216"/>
      <c r="DP38" s="216"/>
      <c r="DQ38" s="216"/>
      <c r="DR38" s="216"/>
      <c r="DS38" s="216"/>
      <c r="DT38" s="216"/>
      <c r="DU38" s="216"/>
      <c r="DV38" s="216"/>
      <c r="DW38" s="216"/>
      <c r="DX38" s="216"/>
      <c r="DY38" s="216"/>
      <c r="DZ38" s="216"/>
      <c r="EA38" s="216"/>
      <c r="EB38" s="216"/>
      <c r="EC38" s="216"/>
      <c r="ED38" s="216"/>
      <c r="EE38" s="216"/>
      <c r="EF38" s="216"/>
      <c r="EG38" s="216"/>
      <c r="EH38" s="216"/>
      <c r="EI38" s="216"/>
      <c r="EJ38" s="216"/>
      <c r="EK38" s="216"/>
      <c r="EL38" s="216"/>
      <c r="EM38" s="216"/>
      <c r="EN38" s="216"/>
      <c r="EO38" s="277"/>
      <c r="EP38" s="19"/>
      <c r="EQ38" s="19"/>
      <c r="ER38" s="19"/>
      <c r="ES38" s="19"/>
      <c r="ET38" s="19"/>
      <c r="EU38" s="19"/>
      <c r="EV38" s="216"/>
      <c r="EW38" s="216"/>
      <c r="EX38" s="216"/>
      <c r="EY38" s="216"/>
      <c r="EZ38" s="216"/>
      <c r="FA38" s="216"/>
      <c r="FB38" s="216"/>
      <c r="FC38" s="216"/>
      <c r="FD38" s="216"/>
      <c r="FE38" s="216"/>
      <c r="FF38" s="216"/>
      <c r="FG38" s="216"/>
      <c r="FH38" s="216"/>
      <c r="FI38" s="216"/>
    </row>
    <row r="39" spans="1:165" ht="15.6" x14ac:dyDescent="0.3">
      <c r="A39" s="15"/>
      <c r="B39" s="15"/>
      <c r="C39" s="13"/>
      <c r="D39" s="15"/>
      <c r="E39" s="13"/>
      <c r="F39" s="13"/>
      <c r="G39" s="13"/>
      <c r="H39" s="13"/>
      <c r="I39" s="33"/>
      <c r="J39" s="33"/>
      <c r="K39" s="33"/>
      <c r="L39" s="33"/>
      <c r="M39" s="33"/>
      <c r="N39" s="33"/>
      <c r="O39" s="33"/>
      <c r="P39" s="33"/>
      <c r="Q39" s="33"/>
      <c r="R39" s="352"/>
      <c r="S39" s="19"/>
      <c r="T39" s="19"/>
      <c r="U39" s="19"/>
      <c r="V39" s="19"/>
      <c r="W39" s="19"/>
      <c r="X39" s="19"/>
      <c r="Y39" s="19"/>
      <c r="Z39" s="19"/>
      <c r="AA39" s="19"/>
      <c r="AB39" s="19"/>
      <c r="AC39" s="19"/>
      <c r="AD39" s="19"/>
      <c r="AE39" s="278"/>
      <c r="AF39" s="278"/>
      <c r="AG39" s="278"/>
      <c r="AH39" s="278"/>
      <c r="AI39" s="278"/>
      <c r="AJ39" s="278"/>
      <c r="AK39" s="278"/>
      <c r="AL39" s="23"/>
      <c r="AM39" s="23"/>
      <c r="AN39" s="19"/>
      <c r="AO39" s="19"/>
      <c r="AP39" s="19"/>
      <c r="AQ39" s="19"/>
      <c r="AR39" s="19"/>
      <c r="AS39" s="19"/>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6"/>
      <c r="BR39" s="216"/>
      <c r="BS39" s="216"/>
      <c r="BT39" s="216"/>
      <c r="BU39" s="216"/>
      <c r="BV39" s="216"/>
      <c r="BW39" s="216"/>
      <c r="BX39" s="216"/>
      <c r="BY39" s="216"/>
      <c r="BZ39" s="216"/>
      <c r="CA39" s="216"/>
      <c r="CB39" s="216"/>
      <c r="CC39" s="216"/>
      <c r="CD39" s="216"/>
      <c r="CE39" s="216"/>
      <c r="CF39" s="216"/>
      <c r="CG39" s="216"/>
      <c r="CH39" s="216"/>
      <c r="CI39" s="216"/>
      <c r="CJ39" s="216"/>
      <c r="CK39" s="216"/>
      <c r="CL39" s="216"/>
      <c r="CM39" s="216"/>
      <c r="CN39" s="216"/>
      <c r="CO39" s="216"/>
      <c r="CP39" s="216"/>
      <c r="CQ39" s="216"/>
      <c r="CR39" s="216"/>
      <c r="CS39" s="216"/>
      <c r="CT39" s="216"/>
      <c r="CU39" s="216"/>
      <c r="CV39" s="216"/>
      <c r="CW39" s="216"/>
      <c r="CX39" s="216"/>
      <c r="CY39" s="216"/>
      <c r="CZ39" s="216"/>
      <c r="DA39" s="216"/>
      <c r="DB39" s="216"/>
      <c r="DC39" s="216"/>
      <c r="DD39" s="216"/>
      <c r="DE39" s="216"/>
      <c r="DF39" s="216"/>
      <c r="DG39" s="216"/>
      <c r="DH39" s="216"/>
      <c r="DI39" s="216"/>
      <c r="DJ39" s="216"/>
      <c r="DK39" s="216"/>
      <c r="DL39" s="216"/>
      <c r="DM39" s="216"/>
      <c r="DN39" s="216"/>
      <c r="DO39" s="216"/>
      <c r="DP39" s="216"/>
      <c r="DQ39" s="216"/>
      <c r="DR39" s="216"/>
      <c r="DS39" s="216"/>
      <c r="DT39" s="216"/>
      <c r="DU39" s="216"/>
      <c r="DV39" s="216"/>
      <c r="DW39" s="216"/>
      <c r="DX39" s="216"/>
      <c r="DY39" s="216"/>
      <c r="DZ39" s="216"/>
      <c r="EA39" s="216"/>
      <c r="EB39" s="216"/>
      <c r="EC39" s="216"/>
      <c r="ED39" s="216"/>
      <c r="EE39" s="216"/>
      <c r="EF39" s="216"/>
      <c r="EG39" s="216"/>
      <c r="EH39" s="277"/>
      <c r="EI39" s="19"/>
      <c r="EJ39" s="19"/>
      <c r="EK39" s="19"/>
      <c r="EL39" s="19"/>
      <c r="EM39" s="19"/>
      <c r="EN39" s="19"/>
      <c r="EO39" s="216"/>
      <c r="EP39" s="216"/>
      <c r="EQ39" s="216"/>
      <c r="ER39" s="216"/>
      <c r="ES39" s="216"/>
      <c r="ET39" s="216"/>
      <c r="EU39" s="216"/>
      <c r="EV39" s="216"/>
      <c r="EW39" s="216"/>
      <c r="EX39" s="216"/>
      <c r="EY39" s="216"/>
      <c r="EZ39" s="216"/>
      <c r="FA39" s="216"/>
      <c r="FB39" s="216"/>
      <c r="FC39" s="216"/>
      <c r="FD39" s="216"/>
      <c r="FE39" s="216"/>
      <c r="FF39" s="216"/>
      <c r="FG39" s="216"/>
      <c r="FH39" s="216"/>
      <c r="FI39" s="216"/>
    </row>
    <row r="40" spans="1:165" ht="15.6" x14ac:dyDescent="0.3">
      <c r="A40" s="15" t="s">
        <v>86</v>
      </c>
      <c r="B40" s="15"/>
      <c r="C40" s="353"/>
      <c r="D40" s="15" t="s">
        <v>87</v>
      </c>
      <c r="E40" s="353"/>
      <c r="F40" s="353"/>
      <c r="G40" s="353"/>
      <c r="H40" s="353"/>
      <c r="I40" s="33"/>
      <c r="J40" s="33"/>
      <c r="K40" s="33"/>
      <c r="L40" s="33"/>
      <c r="M40" s="33"/>
      <c r="N40" s="33"/>
      <c r="O40" s="33"/>
      <c r="P40" s="33"/>
      <c r="Q40" s="33"/>
      <c r="R40" s="352"/>
      <c r="S40" s="19"/>
      <c r="T40" s="19"/>
      <c r="U40" s="19"/>
      <c r="V40" s="19"/>
      <c r="W40" s="19"/>
      <c r="X40" s="19"/>
      <c r="Y40" s="19"/>
      <c r="Z40" s="19"/>
      <c r="AA40" s="216"/>
      <c r="AB40" s="216"/>
      <c r="AC40" s="216"/>
      <c r="AD40" s="23"/>
      <c r="AE40" s="527">
        <f>Funding!K31</f>
        <v>0</v>
      </c>
      <c r="AF40" s="528"/>
      <c r="AG40" s="528"/>
      <c r="AH40" s="528"/>
      <c r="AI40" s="528"/>
      <c r="AJ40" s="528"/>
      <c r="AK40" s="529"/>
      <c r="AL40" s="23"/>
      <c r="AM40" s="23"/>
      <c r="AN40" s="19"/>
      <c r="AO40" s="19"/>
      <c r="AP40" s="19"/>
      <c r="AQ40" s="19"/>
      <c r="AR40" s="19"/>
      <c r="AS40" s="19"/>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6"/>
      <c r="BR40" s="216"/>
      <c r="BS40" s="216"/>
      <c r="BT40" s="216"/>
      <c r="BU40" s="216"/>
      <c r="BV40" s="216"/>
      <c r="BW40" s="216"/>
      <c r="BX40" s="216"/>
      <c r="BY40" s="216"/>
      <c r="BZ40" s="216"/>
      <c r="CA40" s="216"/>
      <c r="CB40" s="216"/>
      <c r="CC40" s="216"/>
      <c r="CD40" s="216"/>
      <c r="CE40" s="216"/>
      <c r="CF40" s="216"/>
      <c r="CG40" s="216"/>
      <c r="CH40" s="216"/>
      <c r="CI40" s="216"/>
      <c r="CJ40" s="216"/>
      <c r="CK40" s="216"/>
      <c r="CL40" s="216"/>
      <c r="CM40" s="216"/>
      <c r="CN40" s="216"/>
      <c r="CO40" s="216"/>
      <c r="CP40" s="216"/>
      <c r="CQ40" s="216"/>
      <c r="CR40" s="216"/>
      <c r="CS40" s="216"/>
      <c r="CT40" s="216"/>
      <c r="CU40" s="216"/>
      <c r="CV40" s="216"/>
      <c r="CW40" s="216"/>
      <c r="CX40" s="216"/>
      <c r="CY40" s="216"/>
      <c r="CZ40" s="216"/>
      <c r="DA40" s="216"/>
      <c r="DB40" s="216"/>
      <c r="DC40" s="216"/>
      <c r="DD40" s="216"/>
      <c r="DE40" s="216"/>
      <c r="DF40" s="216"/>
      <c r="DG40" s="216"/>
      <c r="DH40" s="216"/>
      <c r="DI40" s="216"/>
      <c r="DJ40" s="216"/>
      <c r="DK40" s="216"/>
      <c r="DL40" s="279"/>
      <c r="DM40" s="216"/>
      <c r="DN40" s="216"/>
      <c r="DO40" s="216"/>
      <c r="DP40" s="216"/>
      <c r="DQ40" s="216"/>
      <c r="DR40" s="216"/>
      <c r="DS40" s="216"/>
      <c r="DT40" s="216"/>
      <c r="DU40" s="216"/>
      <c r="DV40" s="216"/>
      <c r="DW40" s="216"/>
      <c r="DX40" s="216"/>
      <c r="DY40" s="216"/>
      <c r="DZ40" s="216"/>
      <c r="EA40" s="216"/>
      <c r="EB40" s="216"/>
      <c r="EC40" s="216"/>
      <c r="ED40" s="216"/>
      <c r="EE40" s="216"/>
      <c r="EF40" s="216"/>
      <c r="EG40" s="216"/>
      <c r="EH40" s="277"/>
      <c r="EI40" s="19"/>
      <c r="EJ40" s="19"/>
      <c r="EK40" s="19"/>
      <c r="EL40" s="19"/>
      <c r="EM40" s="19"/>
      <c r="EN40" s="19"/>
      <c r="EO40" s="216"/>
      <c r="EP40" s="216"/>
      <c r="EQ40" s="216"/>
      <c r="ER40" s="216"/>
      <c r="ES40" s="216"/>
      <c r="ET40" s="216"/>
      <c r="EU40" s="216"/>
      <c r="EV40" s="216"/>
      <c r="EW40" s="216"/>
      <c r="EX40" s="216"/>
      <c r="EY40" s="216"/>
      <c r="EZ40" s="216"/>
      <c r="FA40" s="216"/>
      <c r="FB40" s="216"/>
      <c r="FC40" s="216"/>
      <c r="FD40" s="216"/>
      <c r="FE40" s="216"/>
      <c r="FF40" s="216"/>
      <c r="FG40" s="216"/>
      <c r="FH40" s="216"/>
      <c r="FI40" s="216"/>
    </row>
    <row r="41" spans="1:165" ht="15.6" x14ac:dyDescent="0.3">
      <c r="A41" s="15" t="s">
        <v>88</v>
      </c>
      <c r="B41" s="15"/>
      <c r="C41" s="13"/>
      <c r="D41" s="15" t="s">
        <v>214</v>
      </c>
      <c r="E41"/>
      <c r="F41"/>
      <c r="G41"/>
      <c r="H41" s="33"/>
      <c r="I41" s="33"/>
      <c r="J41" s="33"/>
      <c r="K41" s="33"/>
      <c r="L41" s="33"/>
      <c r="M41" s="33"/>
      <c r="N41" s="33"/>
      <c r="O41" s="33"/>
      <c r="P41" s="33"/>
      <c r="Q41" s="33"/>
      <c r="R41" s="352"/>
      <c r="S41" s="19"/>
      <c r="T41" s="19"/>
      <c r="U41" s="19"/>
      <c r="V41" s="19"/>
      <c r="W41" s="19"/>
      <c r="X41" s="19"/>
      <c r="Y41" s="19"/>
      <c r="Z41" s="19"/>
      <c r="AA41" s="216"/>
      <c r="AB41" s="216"/>
      <c r="AC41" s="216"/>
      <c r="AD41" s="23"/>
      <c r="AE41" s="527" t="e">
        <f>Funding!K34</f>
        <v>#N/A</v>
      </c>
      <c r="AF41" s="528"/>
      <c r="AG41" s="528"/>
      <c r="AH41" s="528"/>
      <c r="AI41" s="528"/>
      <c r="AJ41" s="528"/>
      <c r="AK41" s="529"/>
      <c r="AL41" s="23"/>
      <c r="AM41" s="216"/>
      <c r="AN41" s="19"/>
      <c r="AO41" s="19"/>
      <c r="AP41" s="19"/>
      <c r="AQ41" s="19"/>
      <c r="AR41" s="19"/>
      <c r="AS41" s="19"/>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c r="CZ41" s="216"/>
      <c r="DA41" s="216"/>
      <c r="DB41" s="216"/>
      <c r="DC41" s="216"/>
      <c r="DD41" s="216"/>
      <c r="DE41" s="216"/>
      <c r="DF41" s="216"/>
      <c r="DG41" s="216"/>
      <c r="DH41" s="216"/>
      <c r="DI41" s="216"/>
      <c r="DJ41" s="216"/>
      <c r="DK41" s="216"/>
      <c r="DL41" s="279"/>
      <c r="DM41" s="216"/>
      <c r="DN41" s="216"/>
      <c r="DO41" s="216"/>
      <c r="DP41" s="216"/>
      <c r="DQ41" s="216"/>
      <c r="DR41" s="216"/>
      <c r="DS41" s="216"/>
      <c r="DT41" s="216"/>
      <c r="DU41" s="216"/>
      <c r="DV41" s="216"/>
      <c r="DW41" s="216"/>
      <c r="DX41" s="216"/>
      <c r="DY41" s="216"/>
      <c r="DZ41" s="216"/>
      <c r="EA41" s="216"/>
      <c r="EB41" s="216"/>
      <c r="EC41" s="216"/>
      <c r="ED41" s="216"/>
      <c r="EE41" s="216"/>
      <c r="EF41" s="216"/>
      <c r="EG41" s="216"/>
      <c r="EH41" s="277"/>
      <c r="EI41" s="19"/>
      <c r="EJ41" s="19"/>
      <c r="EK41" s="19"/>
      <c r="EL41" s="19"/>
      <c r="EM41" s="19"/>
      <c r="EN41" s="19"/>
      <c r="EO41" s="216"/>
      <c r="EP41" s="216"/>
      <c r="EQ41" s="216"/>
      <c r="ER41" s="216"/>
      <c r="ES41" s="216"/>
      <c r="ET41" s="216"/>
      <c r="EU41" s="216"/>
      <c r="EV41" s="216"/>
      <c r="EW41" s="216"/>
      <c r="EX41" s="216"/>
      <c r="EY41" s="216"/>
      <c r="EZ41" s="216"/>
      <c r="FA41" s="216"/>
      <c r="FB41" s="216"/>
      <c r="FC41" s="216"/>
      <c r="FD41" s="216"/>
      <c r="FE41" s="216"/>
      <c r="FF41" s="216"/>
      <c r="FG41" s="216"/>
      <c r="FH41" s="216"/>
      <c r="FI41" s="216"/>
    </row>
    <row r="42" spans="1:165" x14ac:dyDescent="0.25">
      <c r="A42" s="216"/>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16"/>
      <c r="CK42" s="216"/>
      <c r="CL42" s="216"/>
      <c r="CM42" s="216"/>
      <c r="CN42" s="216"/>
      <c r="CO42" s="216"/>
      <c r="CP42" s="216"/>
      <c r="CQ42" s="216"/>
      <c r="CR42" s="216"/>
      <c r="CS42" s="216"/>
      <c r="CT42" s="216"/>
      <c r="CU42" s="216"/>
      <c r="CV42" s="216"/>
      <c r="CW42" s="216"/>
      <c r="CX42" s="216"/>
      <c r="CY42" s="216"/>
      <c r="CZ42" s="216"/>
      <c r="DA42" s="216"/>
      <c r="DB42" s="216"/>
      <c r="DC42" s="216"/>
      <c r="DD42" s="216"/>
      <c r="DE42" s="216"/>
      <c r="DF42" s="216"/>
      <c r="DG42" s="216"/>
      <c r="DH42" s="216"/>
      <c r="DI42" s="216"/>
      <c r="DJ42" s="216"/>
      <c r="DK42" s="216"/>
      <c r="DL42" s="216"/>
      <c r="DM42" s="216"/>
      <c r="DN42" s="216"/>
      <c r="DO42" s="216"/>
      <c r="DP42" s="216"/>
      <c r="DQ42" s="216"/>
      <c r="DR42" s="216"/>
      <c r="DS42" s="216"/>
      <c r="DT42" s="216"/>
      <c r="DU42" s="216"/>
      <c r="DV42" s="216"/>
      <c r="DW42" s="216"/>
      <c r="DX42" s="216"/>
      <c r="DY42" s="216"/>
      <c r="DZ42" s="216"/>
      <c r="EA42" s="216"/>
      <c r="EB42" s="216"/>
      <c r="EC42" s="216"/>
      <c r="ED42" s="216"/>
      <c r="EE42" s="216"/>
      <c r="EF42" s="216"/>
      <c r="EG42" s="216"/>
      <c r="EH42" s="216"/>
      <c r="EI42" s="216"/>
      <c r="EJ42" s="216"/>
      <c r="EK42" s="216"/>
      <c r="EL42" s="216"/>
      <c r="EM42" s="216"/>
      <c r="EN42" s="216"/>
      <c r="EO42" s="216"/>
      <c r="EP42" s="216"/>
      <c r="EQ42" s="216"/>
      <c r="ER42" s="216"/>
      <c r="ES42" s="216"/>
      <c r="ET42" s="216"/>
      <c r="EU42" s="216"/>
      <c r="EV42" s="216"/>
      <c r="EW42" s="216"/>
      <c r="EX42" s="216"/>
      <c r="EY42" s="216"/>
      <c r="EZ42" s="216"/>
      <c r="FA42" s="216"/>
      <c r="FB42" s="216"/>
      <c r="FC42" s="216"/>
      <c r="FD42" s="216"/>
      <c r="FE42" s="216"/>
      <c r="FF42" s="216"/>
      <c r="FG42" s="216"/>
      <c r="FH42" s="216"/>
      <c r="FI42" s="216"/>
    </row>
    <row r="43" spans="1:165" ht="16.2" thickBot="1" x14ac:dyDescent="0.35">
      <c r="A43" s="15" t="s">
        <v>96</v>
      </c>
      <c r="B43" s="15"/>
      <c r="C43" s="353"/>
      <c r="D43" s="15" t="s">
        <v>215</v>
      </c>
      <c r="E43" s="353"/>
      <c r="F43" s="353"/>
      <c r="G43" s="353"/>
      <c r="H43" s="353"/>
      <c r="I43" s="33"/>
      <c r="J43" s="33"/>
      <c r="K43" s="33"/>
      <c r="L43" s="33"/>
      <c r="M43" s="33"/>
      <c r="N43" s="33"/>
      <c r="O43" s="33"/>
      <c r="P43" s="33"/>
      <c r="Q43" s="33"/>
      <c r="R43" s="33"/>
      <c r="S43" s="33"/>
      <c r="T43" s="33"/>
      <c r="U43" s="33"/>
      <c r="V43" s="33"/>
      <c r="W43" s="33"/>
      <c r="X43" s="527">
        <f>Funding!K39</f>
        <v>0</v>
      </c>
      <c r="Y43" s="528"/>
      <c r="Z43" s="528"/>
      <c r="AA43" s="528"/>
      <c r="AB43" s="528"/>
      <c r="AC43" s="528"/>
      <c r="AD43" s="529"/>
      <c r="AE43" s="23"/>
      <c r="AF43" s="23"/>
      <c r="AG43" s="19"/>
      <c r="AH43" s="19"/>
      <c r="AI43" s="352"/>
      <c r="AJ43" s="19"/>
      <c r="AK43" s="19"/>
      <c r="AL43" s="19"/>
      <c r="AM43" s="19"/>
      <c r="AN43" s="19"/>
      <c r="AO43" s="19"/>
      <c r="AP43" s="33"/>
      <c r="AQ43" s="33"/>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6"/>
      <c r="CI43" s="216"/>
      <c r="CJ43" s="216"/>
      <c r="CK43" s="216"/>
      <c r="CL43" s="216"/>
      <c r="CM43" s="216"/>
      <c r="CN43" s="216"/>
      <c r="CO43" s="216"/>
      <c r="CP43" s="216"/>
      <c r="CQ43" s="216"/>
      <c r="CR43" s="216"/>
      <c r="CS43" s="216"/>
      <c r="CT43" s="216"/>
      <c r="CU43" s="216"/>
      <c r="CV43" s="216"/>
      <c r="CW43" s="216"/>
      <c r="CX43" s="216"/>
      <c r="CY43" s="216"/>
      <c r="CZ43" s="216"/>
      <c r="DA43" s="216"/>
      <c r="DB43" s="216"/>
      <c r="DC43" s="216"/>
      <c r="DD43" s="216"/>
      <c r="DE43" s="216"/>
      <c r="DF43" s="216"/>
      <c r="DG43" s="216"/>
      <c r="DH43" s="216"/>
      <c r="DI43" s="216"/>
      <c r="DJ43" s="216"/>
      <c r="DK43" s="216"/>
      <c r="DL43" s="216"/>
      <c r="DM43" s="216"/>
      <c r="DN43" s="216"/>
      <c r="DO43" s="216"/>
      <c r="DP43" s="216"/>
      <c r="DQ43" s="216"/>
      <c r="DR43" s="216"/>
      <c r="DS43" s="216"/>
      <c r="DT43" s="216"/>
      <c r="DU43" s="216"/>
      <c r="DV43" s="216"/>
      <c r="DW43" s="216"/>
      <c r="DX43" s="216"/>
      <c r="DY43" s="216"/>
      <c r="DZ43" s="216"/>
      <c r="EA43" s="277"/>
      <c r="EB43" s="19"/>
      <c r="EC43" s="19"/>
      <c r="ED43" s="19"/>
      <c r="EE43" s="19"/>
      <c r="EF43" s="19"/>
      <c r="EG43" s="19"/>
      <c r="EH43" s="216"/>
      <c r="EI43" s="216"/>
      <c r="EJ43" s="216"/>
      <c r="EK43" s="216"/>
      <c r="EL43" s="216"/>
      <c r="EM43" s="216"/>
      <c r="EN43" s="216"/>
      <c r="EO43" s="216"/>
      <c r="EP43" s="216"/>
      <c r="EQ43" s="216"/>
      <c r="ER43" s="216"/>
      <c r="ES43" s="216"/>
      <c r="ET43" s="216"/>
      <c r="EU43" s="216"/>
      <c r="EV43" s="216"/>
      <c r="EW43" s="216"/>
      <c r="EX43" s="216"/>
      <c r="EY43" s="216"/>
      <c r="EZ43" s="216"/>
      <c r="FA43" s="216"/>
      <c r="FB43" s="216"/>
      <c r="FC43" s="216"/>
      <c r="FD43" s="216"/>
      <c r="FE43" s="216"/>
      <c r="FF43" s="216"/>
      <c r="FG43" s="216"/>
      <c r="FH43" s="216"/>
      <c r="FI43" s="216"/>
    </row>
    <row r="44" spans="1:165" ht="16.2" thickBot="1" x14ac:dyDescent="0.35">
      <c r="A44" s="15" t="s">
        <v>105</v>
      </c>
      <c r="B44" s="15"/>
      <c r="C44" s="353"/>
      <c r="D44" s="15" t="s">
        <v>216</v>
      </c>
      <c r="E44" s="353"/>
      <c r="F44" s="353"/>
      <c r="G44" s="353"/>
      <c r="H44" s="353"/>
      <c r="I44" s="33"/>
      <c r="J44" s="33"/>
      <c r="K44" s="33"/>
      <c r="L44" s="33"/>
      <c r="M44" s="33"/>
      <c r="N44" s="33"/>
      <c r="O44" s="33"/>
      <c r="P44" s="33"/>
      <c r="Q44" s="33"/>
      <c r="R44" s="33"/>
      <c r="S44" s="33"/>
      <c r="T44" s="33"/>
      <c r="U44" s="33"/>
      <c r="V44" s="33"/>
      <c r="W44" s="33"/>
      <c r="X44" s="352"/>
      <c r="Y44" s="19"/>
      <c r="Z44" s="19"/>
      <c r="AA44" s="19"/>
      <c r="AB44" s="19"/>
      <c r="AC44" s="19"/>
      <c r="AD44" s="19"/>
      <c r="AE44" s="19"/>
      <c r="AF44" s="19"/>
      <c r="AG44" s="19"/>
      <c r="AH44" s="19"/>
      <c r="AI44" s="19"/>
      <c r="AJ44" s="19"/>
      <c r="AK44" s="19"/>
      <c r="AL44" s="556" t="e">
        <f>IF(AE41="Specify Pool","",AE40+AE41)</f>
        <v>#N/A</v>
      </c>
      <c r="AM44" s="534"/>
      <c r="AN44" s="534"/>
      <c r="AO44" s="534"/>
      <c r="AP44" s="535"/>
      <c r="AQ44" s="19"/>
      <c r="AR44" s="19"/>
      <c r="AS44" s="352"/>
      <c r="AT44" s="19"/>
      <c r="AU44" s="19"/>
      <c r="AV44" s="33"/>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216"/>
      <c r="ED44" s="216"/>
      <c r="EE44" s="216"/>
      <c r="EF44" s="216"/>
      <c r="EG44" s="216"/>
      <c r="EH44" s="216"/>
      <c r="EI44" s="216"/>
      <c r="EJ44" s="216"/>
      <c r="EK44" s="216"/>
      <c r="EL44" s="216"/>
      <c r="EM44" s="216"/>
      <c r="EN44" s="216"/>
      <c r="EO44" s="277"/>
      <c r="EP44" s="19"/>
      <c r="EQ44" s="19"/>
      <c r="ER44" s="19"/>
      <c r="ES44" s="19"/>
      <c r="ET44" s="19"/>
      <c r="EU44" s="19"/>
      <c r="EV44" s="216"/>
      <c r="EW44" s="216"/>
      <c r="EX44" s="216"/>
      <c r="EY44" s="216"/>
      <c r="EZ44" s="216"/>
      <c r="FA44" s="216"/>
      <c r="FB44" s="216"/>
      <c r="FC44" s="216"/>
      <c r="FD44" s="216"/>
      <c r="FE44" s="216"/>
      <c r="FF44" s="216"/>
      <c r="FG44" s="216"/>
      <c r="FH44" s="216"/>
      <c r="FI44" s="216"/>
    </row>
    <row r="45" spans="1:165" ht="15.6" x14ac:dyDescent="0.3">
      <c r="A45" s="15"/>
      <c r="B45" s="15"/>
      <c r="C45" s="353"/>
      <c r="D45" s="15"/>
      <c r="E45" s="353"/>
      <c r="F45" s="353"/>
      <c r="G45" s="353"/>
      <c r="H45" s="353"/>
      <c r="I45" s="33"/>
      <c r="J45" s="33"/>
      <c r="K45" s="33"/>
      <c r="L45" s="33"/>
      <c r="M45" s="33"/>
      <c r="N45" s="33"/>
      <c r="O45" s="33"/>
      <c r="P45" s="33"/>
      <c r="Q45" s="33"/>
      <c r="R45" s="33"/>
      <c r="S45" s="33"/>
      <c r="T45" s="33"/>
      <c r="U45" s="33"/>
      <c r="V45" s="33"/>
      <c r="W45" s="33"/>
      <c r="X45" s="352"/>
      <c r="Y45" s="19"/>
      <c r="Z45" s="19"/>
      <c r="AA45" s="19"/>
      <c r="AB45" s="19"/>
      <c r="AC45" s="19"/>
      <c r="AD45" s="19"/>
      <c r="AE45" s="19"/>
      <c r="AF45" s="19"/>
      <c r="AG45" s="19"/>
      <c r="AH45" s="19"/>
      <c r="AI45" s="19"/>
      <c r="AJ45" s="19"/>
      <c r="AK45" s="19"/>
      <c r="AL45" s="352"/>
      <c r="AM45" s="19"/>
      <c r="AN45" s="19"/>
      <c r="AO45" s="19"/>
      <c r="AP45" s="19"/>
      <c r="AQ45" s="19"/>
      <c r="AR45" s="19"/>
      <c r="AS45" s="352"/>
      <c r="AT45" s="19"/>
      <c r="AU45" s="19"/>
      <c r="AV45" s="33"/>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c r="CU45" s="216"/>
      <c r="CV45" s="216"/>
      <c r="CW45" s="216"/>
      <c r="CX45" s="216"/>
      <c r="CY45" s="216"/>
      <c r="CZ45" s="216"/>
      <c r="DA45" s="216"/>
      <c r="DB45" s="216"/>
      <c r="DC45" s="216"/>
      <c r="DD45" s="216"/>
      <c r="DE45" s="216"/>
      <c r="DF45" s="216"/>
      <c r="DG45" s="216"/>
      <c r="DH45" s="216"/>
      <c r="DI45" s="216"/>
      <c r="DJ45" s="216"/>
      <c r="DK45" s="216"/>
      <c r="DL45" s="216"/>
      <c r="DM45" s="216"/>
      <c r="DN45" s="216"/>
      <c r="DO45" s="216"/>
      <c r="DP45" s="216"/>
      <c r="DQ45" s="216"/>
      <c r="DR45" s="216"/>
      <c r="DS45" s="216"/>
      <c r="DT45" s="216"/>
      <c r="DU45" s="216"/>
      <c r="DV45" s="216"/>
      <c r="DW45" s="216"/>
      <c r="DX45" s="216"/>
      <c r="DY45" s="216"/>
      <c r="DZ45" s="216"/>
      <c r="EA45" s="216"/>
      <c r="EB45" s="216"/>
      <c r="EC45" s="216"/>
      <c r="ED45" s="216"/>
      <c r="EE45" s="216"/>
      <c r="EF45" s="216"/>
      <c r="EG45" s="216"/>
      <c r="EH45" s="216"/>
      <c r="EI45" s="216"/>
      <c r="EJ45" s="216"/>
      <c r="EK45" s="216"/>
      <c r="EL45" s="216"/>
      <c r="EM45" s="216"/>
      <c r="EN45" s="216"/>
      <c r="EO45" s="277"/>
      <c r="EP45" s="19"/>
      <c r="EQ45" s="19"/>
      <c r="ER45" s="19"/>
      <c r="ES45" s="19"/>
      <c r="ET45" s="19"/>
      <c r="EU45" s="19"/>
      <c r="EV45" s="216"/>
      <c r="EW45" s="216"/>
      <c r="EX45" s="216"/>
      <c r="EY45" s="216"/>
      <c r="EZ45" s="216"/>
      <c r="FA45" s="216"/>
      <c r="FB45" s="216"/>
      <c r="FC45" s="216"/>
      <c r="FD45" s="216"/>
      <c r="FE45" s="216"/>
      <c r="FF45" s="216"/>
      <c r="FG45" s="216"/>
      <c r="FH45" s="216"/>
      <c r="FI45" s="216"/>
    </row>
    <row r="46" spans="1:165" ht="15.6" x14ac:dyDescent="0.3">
      <c r="A46" s="216"/>
      <c r="B46" s="216"/>
      <c r="C46" s="216"/>
      <c r="D46" s="216"/>
      <c r="E46" s="216"/>
      <c r="F46" s="216"/>
      <c r="G46" s="216"/>
      <c r="H46" s="15"/>
      <c r="I46" s="15"/>
      <c r="J46" s="15"/>
      <c r="K46" s="15"/>
      <c r="L46" s="15"/>
      <c r="M46" s="15"/>
      <c r="N46" s="15"/>
      <c r="O46" s="15"/>
      <c r="P46" s="15"/>
      <c r="Q46" s="13"/>
      <c r="R46" s="15"/>
      <c r="S46"/>
      <c r="T46"/>
      <c r="U46"/>
      <c r="V46" s="216"/>
      <c r="W46"/>
      <c r="X46" s="216"/>
      <c r="Y46"/>
      <c r="Z46"/>
      <c r="AA46" s="33" t="e">
        <f>Funding!D35</f>
        <v>#N/A</v>
      </c>
      <c r="AB46"/>
      <c r="AC46"/>
      <c r="AD46"/>
      <c r="AE46"/>
      <c r="AF46"/>
      <c r="AG46"/>
      <c r="AH46"/>
      <c r="AI46"/>
      <c r="AJ46"/>
      <c r="AK46"/>
      <c r="AL46" s="527" t="str">
        <f>Funding!R35</f>
        <v/>
      </c>
      <c r="AM46" s="528"/>
      <c r="AN46" s="528"/>
      <c r="AO46" s="528"/>
      <c r="AP46" s="529"/>
      <c r="AQ46" s="349"/>
      <c r="AR46" s="19"/>
      <c r="AS46" s="352"/>
      <c r="AT46" s="19"/>
      <c r="AU46" s="19"/>
      <c r="AV46" s="33"/>
      <c r="AW46" s="216"/>
      <c r="AX46" s="216"/>
      <c r="AY46" s="216"/>
      <c r="AZ46" s="216"/>
      <c r="BA46" s="216"/>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6"/>
      <c r="DJ46" s="216"/>
      <c r="DK46" s="216"/>
      <c r="DL46" s="216"/>
      <c r="DM46" s="216"/>
      <c r="DN46" s="216"/>
      <c r="DO46" s="216"/>
      <c r="DP46" s="216"/>
      <c r="DQ46" s="216"/>
      <c r="DR46" s="216"/>
      <c r="DS46" s="216"/>
      <c r="DT46" s="216"/>
      <c r="DU46" s="216"/>
      <c r="DV46" s="216"/>
      <c r="DW46" s="216"/>
      <c r="DX46" s="216"/>
      <c r="DY46" s="216"/>
      <c r="DZ46" s="216"/>
      <c r="EA46" s="216"/>
      <c r="EB46" s="216"/>
      <c r="EC46" s="216"/>
      <c r="ED46" s="216"/>
      <c r="EE46" s="216"/>
      <c r="EF46" s="216"/>
      <c r="EG46" s="216"/>
      <c r="EH46" s="216"/>
      <c r="EI46" s="216"/>
      <c r="EJ46" s="216"/>
      <c r="EK46" s="216"/>
      <c r="EL46" s="216"/>
      <c r="EM46" s="216"/>
      <c r="EN46" s="216"/>
      <c r="EO46" s="277"/>
      <c r="EP46" s="19"/>
      <c r="EQ46" s="19"/>
      <c r="ER46" s="19"/>
      <c r="ES46" s="19"/>
      <c r="ET46" s="19"/>
      <c r="EU46" s="19"/>
      <c r="EV46" s="216"/>
      <c r="EW46" s="216"/>
      <c r="EX46" s="216"/>
      <c r="EY46" s="216"/>
      <c r="EZ46" s="216"/>
      <c r="FA46" s="216"/>
      <c r="FB46" s="216"/>
      <c r="FC46" s="216"/>
      <c r="FD46" s="216"/>
      <c r="FE46" s="216"/>
      <c r="FF46" s="216"/>
      <c r="FG46" s="216"/>
      <c r="FH46" s="216"/>
      <c r="FI46" s="216"/>
    </row>
    <row r="47" spans="1:165" ht="15.6" x14ac:dyDescent="0.3">
      <c r="A47" s="18" t="s">
        <v>85</v>
      </c>
      <c r="B47" s="15"/>
      <c r="C47" s="13"/>
      <c r="D47" s="13"/>
      <c r="E47" s="13"/>
      <c r="F47" s="13"/>
      <c r="G47" s="13"/>
      <c r="H47" s="13"/>
      <c r="I47" s="13"/>
      <c r="J47" s="13"/>
      <c r="K47" s="13"/>
      <c r="L47" s="13"/>
      <c r="M47" s="13"/>
      <c r="N47" s="13"/>
      <c r="O47" s="13"/>
      <c r="P47" s="13"/>
      <c r="Q47" s="13"/>
      <c r="R47" s="353"/>
      <c r="S47" s="353"/>
      <c r="T47" s="19"/>
      <c r="U47" s="19"/>
      <c r="V47" s="19"/>
      <c r="W47" s="19"/>
      <c r="X47" s="19"/>
      <c r="Y47" s="19"/>
      <c r="Z47" s="19"/>
      <c r="AA47" s="216"/>
      <c r="AB47" s="216"/>
      <c r="AC47" s="216"/>
      <c r="AD47" s="23"/>
      <c r="AE47" s="23"/>
      <c r="AF47" s="280"/>
      <c r="AG47" s="23"/>
      <c r="AH47" s="23"/>
      <c r="AI47" s="23"/>
      <c r="AJ47" s="23"/>
      <c r="AK47" s="23"/>
      <c r="AL47" s="23"/>
      <c r="AM47" s="23"/>
      <c r="AN47" s="19"/>
      <c r="AO47" s="19"/>
      <c r="AP47" s="19"/>
      <c r="AQ47" s="19"/>
      <c r="AR47" s="19"/>
      <c r="AS47" s="19"/>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6"/>
      <c r="ED47" s="216"/>
      <c r="EE47" s="216"/>
      <c r="EF47" s="216"/>
      <c r="EG47" s="216"/>
      <c r="EH47" s="277"/>
      <c r="EI47" s="19"/>
      <c r="EJ47" s="19"/>
      <c r="EK47" s="19"/>
      <c r="EL47" s="19"/>
      <c r="EM47" s="19"/>
      <c r="EN47" s="19"/>
      <c r="EO47" s="216"/>
      <c r="EP47" s="216"/>
      <c r="EQ47" s="216"/>
      <c r="ER47" s="216"/>
      <c r="ES47" s="216"/>
      <c r="ET47" s="216"/>
      <c r="EU47" s="216"/>
      <c r="EV47" s="216"/>
      <c r="EW47" s="216"/>
      <c r="EX47" s="216"/>
      <c r="EY47" s="216"/>
      <c r="EZ47" s="216"/>
      <c r="FA47" s="216"/>
      <c r="FB47" s="216"/>
      <c r="FC47" s="216"/>
      <c r="FD47" s="216"/>
      <c r="FE47" s="216"/>
      <c r="FF47" s="216"/>
      <c r="FG47" s="216"/>
      <c r="FH47" s="216"/>
      <c r="FI47" s="216"/>
    </row>
    <row r="48" spans="1:165" ht="12.75" customHeight="1" x14ac:dyDescent="0.25">
      <c r="A48" s="250"/>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3"/>
      <c r="AN48" s="23"/>
      <c r="AO48" s="23"/>
      <c r="AP48" s="23"/>
      <c r="AQ48" s="23"/>
      <c r="AR48" s="23"/>
      <c r="AS48" s="23"/>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216"/>
      <c r="CF48" s="216"/>
      <c r="CG48" s="216"/>
      <c r="CH48" s="216"/>
      <c r="CI48" s="216"/>
      <c r="CJ48" s="216"/>
      <c r="CK48" s="216"/>
      <c r="CL48" s="216"/>
      <c r="CM48" s="216"/>
      <c r="CN48" s="216"/>
      <c r="CO48" s="216"/>
      <c r="CP48" s="216"/>
      <c r="CQ48" s="216"/>
      <c r="CR48" s="216"/>
      <c r="CS48" s="216"/>
      <c r="CT48" s="216"/>
      <c r="CU48" s="216"/>
      <c r="CV48" s="216"/>
      <c r="CW48" s="216"/>
      <c r="CX48" s="216"/>
      <c r="CY48" s="216"/>
      <c r="CZ48" s="216"/>
      <c r="DA48" s="216"/>
      <c r="DB48" s="216"/>
      <c r="DC48" s="216"/>
      <c r="DD48" s="216"/>
      <c r="DE48" s="216"/>
      <c r="DF48" s="216"/>
      <c r="DG48" s="216"/>
      <c r="DH48" s="216"/>
      <c r="DI48" s="216"/>
      <c r="DJ48" s="216"/>
      <c r="DK48" s="216"/>
      <c r="DL48" s="216"/>
      <c r="DM48" s="216"/>
      <c r="DN48" s="216"/>
      <c r="DO48" s="216"/>
      <c r="DP48" s="216"/>
      <c r="DQ48" s="216"/>
      <c r="DR48" s="216"/>
      <c r="DS48" s="216"/>
      <c r="DT48" s="216"/>
      <c r="DU48" s="216"/>
      <c r="DV48" s="216"/>
      <c r="DW48" s="216"/>
      <c r="DX48" s="216"/>
      <c r="DY48" s="216"/>
      <c r="DZ48" s="216"/>
      <c r="EA48" s="216"/>
      <c r="EB48" s="216"/>
      <c r="EC48" s="216"/>
      <c r="ED48" s="216"/>
      <c r="EE48" s="216"/>
      <c r="EF48" s="216"/>
      <c r="EG48" s="216"/>
      <c r="EH48" s="216"/>
      <c r="EI48" s="216"/>
      <c r="EJ48" s="216"/>
      <c r="EK48" s="216"/>
      <c r="EL48" s="216"/>
      <c r="EM48" s="216"/>
      <c r="EN48" s="216"/>
      <c r="EO48" s="216"/>
      <c r="EP48" s="216"/>
      <c r="EQ48" s="216"/>
      <c r="ER48" s="216"/>
      <c r="ES48" s="216"/>
      <c r="ET48" s="216"/>
      <c r="EU48" s="216"/>
      <c r="EV48" s="216"/>
      <c r="EW48" s="216"/>
      <c r="EX48" s="216"/>
      <c r="EY48" s="216"/>
      <c r="EZ48" s="216"/>
      <c r="FA48" s="216"/>
      <c r="FB48" s="216"/>
      <c r="FC48" s="216"/>
      <c r="FD48" s="216"/>
      <c r="FE48" s="216"/>
      <c r="FF48" s="216"/>
      <c r="FG48" s="216"/>
      <c r="FH48" s="216"/>
      <c r="FI48" s="216"/>
    </row>
    <row r="49" spans="1:114" s="35" customFormat="1" ht="25.5" customHeight="1" x14ac:dyDescent="0.25">
      <c r="A49" s="410" t="s">
        <v>37</v>
      </c>
      <c r="B49" s="410"/>
      <c r="C49" s="410"/>
      <c r="D49" s="410"/>
      <c r="E49" s="410"/>
      <c r="F49" s="410"/>
      <c r="G49" s="410"/>
      <c r="H49" s="410"/>
      <c r="I49" s="410"/>
      <c r="J49" s="410"/>
      <c r="K49" s="410"/>
      <c r="L49" s="410"/>
      <c r="M49" s="410"/>
      <c r="N49" s="410"/>
      <c r="O49" s="410"/>
      <c r="P49" s="410"/>
      <c r="Q49" s="410"/>
      <c r="R49" s="410"/>
      <c r="S49" s="410"/>
      <c r="T49" s="410"/>
      <c r="U49" s="555"/>
      <c r="V49" s="555"/>
      <c r="W49" s="555"/>
      <c r="X49" s="555"/>
      <c r="Y49" s="555"/>
      <c r="Z49" s="555"/>
      <c r="AA49" s="555"/>
      <c r="AB49" s="555"/>
      <c r="AC49" s="555"/>
      <c r="AD49" s="555"/>
      <c r="AE49" s="555"/>
      <c r="AF49" s="555"/>
      <c r="AG49" s="555"/>
      <c r="AH49" s="48"/>
      <c r="AI49" s="48"/>
      <c r="AJ49" s="48"/>
      <c r="AK49" s="48"/>
      <c r="AL49" s="48"/>
      <c r="AM49" s="49"/>
      <c r="AN49" s="49"/>
      <c r="AO49" s="49"/>
      <c r="AP49" s="49"/>
      <c r="AQ49" s="49"/>
      <c r="AR49" s="49"/>
      <c r="AS49" s="49"/>
      <c r="CY49" s="215"/>
      <c r="DJ49" s="215"/>
    </row>
    <row r="50" spans="1:114" s="44" customFormat="1" ht="24.9" customHeight="1" x14ac:dyDescent="0.25">
      <c r="A50" s="215"/>
      <c r="B50" s="215"/>
      <c r="C50" s="215"/>
      <c r="D50" s="330" t="s">
        <v>38</v>
      </c>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557">
        <f>'Project Data'!R24</f>
        <v>0</v>
      </c>
      <c r="AM50" s="558"/>
      <c r="AN50" s="558"/>
      <c r="AO50" s="558"/>
      <c r="AP50" s="559"/>
      <c r="AQ50" s="259"/>
      <c r="AR50" s="215"/>
      <c r="AS50" s="215"/>
      <c r="AT50" s="215"/>
      <c r="AU50" s="215"/>
      <c r="AV50" s="215"/>
      <c r="AW50" s="49"/>
      <c r="AX50" s="49"/>
      <c r="AY50" s="49"/>
      <c r="AZ50" s="49"/>
      <c r="BA50" s="49"/>
      <c r="BB50" s="49"/>
      <c r="BC50" s="49"/>
      <c r="BD50" s="49"/>
      <c r="BE50" s="49"/>
      <c r="BF50" s="49"/>
      <c r="BG50" s="49"/>
      <c r="BH50" s="215"/>
      <c r="BI50" s="215"/>
      <c r="BJ50" s="215"/>
      <c r="BK50" s="215"/>
      <c r="BL50" s="215"/>
      <c r="BM50" s="215"/>
      <c r="BN50" s="215"/>
      <c r="BO50" s="215"/>
      <c r="BP50" s="215"/>
      <c r="BQ50" s="215"/>
      <c r="BR50" s="215"/>
      <c r="BS50" s="215"/>
      <c r="BT50" s="215"/>
      <c r="BU50" s="215"/>
      <c r="BV50" s="215"/>
      <c r="BW50" s="215"/>
      <c r="BX50" s="215"/>
      <c r="BY50" s="215"/>
      <c r="BZ50" s="215"/>
      <c r="CA50" s="215"/>
      <c r="CB50" s="215"/>
      <c r="CC50" s="215"/>
      <c r="CD50" s="215"/>
      <c r="CE50" s="215"/>
      <c r="CF50" s="215"/>
      <c r="CG50" s="215"/>
      <c r="CH50" s="215"/>
      <c r="CI50" s="215"/>
      <c r="CJ50" s="215"/>
      <c r="CK50" s="215"/>
      <c r="CL50" s="215"/>
      <c r="CM50" s="215"/>
      <c r="CN50" s="215"/>
      <c r="CO50" s="215"/>
      <c r="CP50" s="215"/>
      <c r="CQ50" s="215"/>
      <c r="CR50" s="215"/>
      <c r="CS50" s="215"/>
      <c r="CT50" s="215"/>
      <c r="CU50" s="215"/>
      <c r="CV50" s="215"/>
      <c r="CW50" s="215"/>
      <c r="CX50" s="215"/>
      <c r="CY50" s="35"/>
      <c r="CZ50" s="215"/>
      <c r="DA50" s="215"/>
      <c r="DB50" s="215"/>
      <c r="DC50" s="215"/>
      <c r="DD50" s="215"/>
      <c r="DE50" s="215"/>
      <c r="DF50" s="215"/>
      <c r="DG50" s="215"/>
      <c r="DH50" s="215"/>
      <c r="DI50" s="215"/>
      <c r="DJ50" s="35"/>
    </row>
    <row r="51" spans="1:114" s="44" customFormat="1" ht="24.9" customHeight="1" thickBot="1" x14ac:dyDescent="0.3">
      <c r="A51" s="215"/>
      <c r="B51" s="215"/>
      <c r="C51" s="215"/>
      <c r="D51" s="332" t="s">
        <v>39</v>
      </c>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557">
        <f>'Project Data'!R25</f>
        <v>0</v>
      </c>
      <c r="AM51" s="558"/>
      <c r="AN51" s="558"/>
      <c r="AO51" s="558"/>
      <c r="AP51" s="559"/>
      <c r="AQ51" s="259"/>
      <c r="AR51" s="215"/>
      <c r="AS51" s="215"/>
      <c r="AT51" s="49"/>
      <c r="AU51" s="281"/>
      <c r="AV51" s="49"/>
      <c r="AW51" s="49"/>
      <c r="AX51" s="49"/>
      <c r="AY51" s="49"/>
      <c r="AZ51" s="49"/>
      <c r="BA51" s="49"/>
      <c r="BB51" s="49"/>
      <c r="BC51" s="49"/>
      <c r="BD51" s="49"/>
      <c r="BE51" s="49"/>
      <c r="BF51" s="49"/>
      <c r="BG51" s="49"/>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5"/>
      <c r="CF51" s="215"/>
      <c r="CG51" s="215"/>
      <c r="CH51" s="215"/>
      <c r="CI51" s="215"/>
      <c r="CJ51" s="215"/>
      <c r="CK51" s="215"/>
      <c r="CL51" s="215"/>
      <c r="CM51" s="215"/>
      <c r="CN51" s="215"/>
      <c r="CO51" s="215"/>
      <c r="CP51" s="215"/>
      <c r="CQ51" s="215"/>
      <c r="CR51" s="215"/>
      <c r="CS51" s="215"/>
      <c r="CT51" s="215"/>
      <c r="CU51" s="215"/>
      <c r="CV51" s="215"/>
      <c r="CW51" s="215"/>
      <c r="CX51" s="215"/>
      <c r="CY51" s="215"/>
      <c r="CZ51" s="215"/>
      <c r="DA51" s="215"/>
      <c r="DB51" s="215"/>
      <c r="DC51" s="215"/>
      <c r="DD51" s="215"/>
      <c r="DE51" s="215"/>
      <c r="DF51" s="215"/>
      <c r="DG51" s="215"/>
      <c r="DH51" s="215"/>
      <c r="DI51" s="215"/>
      <c r="DJ51" s="215"/>
    </row>
    <row r="52" spans="1:114" s="44" customFormat="1" ht="24.9" customHeight="1" thickBot="1" x14ac:dyDescent="0.3">
      <c r="A52" s="215"/>
      <c r="B52" s="215"/>
      <c r="C52" s="215"/>
      <c r="D52" s="328" t="s">
        <v>52</v>
      </c>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448" t="str">
        <f>IF(SUM(AL50:AP51)=0,"Specify",SUM(AL50:AP51))</f>
        <v>Specify</v>
      </c>
      <c r="AM52" s="449"/>
      <c r="AN52" s="449"/>
      <c r="AO52" s="449"/>
      <c r="AP52" s="450"/>
      <c r="AQ52" s="50"/>
      <c r="AR52" s="215"/>
      <c r="AS52" s="215"/>
      <c r="AT52" s="215"/>
      <c r="AU52" s="215"/>
      <c r="AV52" s="215"/>
      <c r="AW52" s="49"/>
      <c r="AX52" s="49"/>
      <c r="AY52" s="49"/>
      <c r="AZ52" s="49"/>
      <c r="BA52" s="49"/>
      <c r="BB52" s="49"/>
      <c r="BC52" s="49"/>
      <c r="BD52" s="49"/>
      <c r="BE52" s="49"/>
      <c r="BF52" s="49"/>
      <c r="BG52" s="49"/>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row>
    <row r="53" spans="1:114" ht="11.1" customHeight="1" thickBot="1" x14ac:dyDescent="0.3">
      <c r="A53" s="216"/>
      <c r="B53" s="216"/>
      <c r="C53" s="216"/>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43"/>
      <c r="AM53" s="42"/>
      <c r="AN53" s="42"/>
      <c r="AO53" s="42"/>
      <c r="AP53" s="42"/>
      <c r="AQ53" s="42"/>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6"/>
      <c r="DI53" s="216"/>
      <c r="DJ53" s="216"/>
    </row>
    <row r="54" spans="1:114" ht="24.75" customHeight="1" thickBot="1" x14ac:dyDescent="0.3">
      <c r="A54" s="216"/>
      <c r="B54" s="216"/>
      <c r="C54" s="216"/>
      <c r="D54" s="391" t="s">
        <v>47</v>
      </c>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552">
        <f>'Project Data'!R32</f>
        <v>0</v>
      </c>
      <c r="AM54" s="553"/>
      <c r="AN54" s="553"/>
      <c r="AO54" s="553"/>
      <c r="AP54" s="554"/>
      <c r="AQ54" s="42"/>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6"/>
      <c r="DI54" s="216"/>
      <c r="DJ54" s="216"/>
    </row>
    <row r="55" spans="1:114" ht="11.1" customHeight="1" x14ac:dyDescent="0.25">
      <c r="A55" s="216"/>
      <c r="B55" s="216"/>
      <c r="C55" s="216"/>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43"/>
      <c r="AM55" s="42"/>
      <c r="AN55" s="42"/>
      <c r="AO55" s="42"/>
      <c r="AP55" s="42"/>
      <c r="AQ55" s="42"/>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6"/>
      <c r="BR55" s="216"/>
      <c r="BS55" s="216"/>
      <c r="BT55" s="216"/>
      <c r="BU55" s="216"/>
      <c r="BV55" s="216"/>
      <c r="BW55" s="216"/>
      <c r="BX55" s="216"/>
      <c r="BY55" s="216"/>
      <c r="BZ55" s="216"/>
      <c r="CA55" s="216"/>
      <c r="CB55" s="216"/>
      <c r="CC55" s="216"/>
      <c r="CD55" s="216"/>
      <c r="CE55" s="216"/>
      <c r="CF55" s="216"/>
      <c r="CG55" s="216"/>
      <c r="CH55" s="216"/>
      <c r="CI55" s="216"/>
      <c r="CJ55" s="216"/>
      <c r="CK55" s="216"/>
      <c r="CL55" s="216"/>
      <c r="CM55" s="216"/>
      <c r="CN55" s="216"/>
      <c r="CO55" s="216"/>
      <c r="CP55" s="216"/>
      <c r="CQ55" s="216"/>
      <c r="CR55" s="216"/>
      <c r="CS55" s="216"/>
      <c r="CT55" s="216"/>
      <c r="CU55" s="216"/>
      <c r="CV55" s="216"/>
      <c r="CW55" s="216"/>
      <c r="CX55" s="216"/>
      <c r="CY55" s="216"/>
      <c r="CZ55" s="216"/>
      <c r="DA55" s="216"/>
      <c r="DB55" s="216"/>
      <c r="DC55" s="216"/>
      <c r="DD55" s="216"/>
      <c r="DE55" s="216"/>
      <c r="DF55" s="216"/>
      <c r="DG55" s="216"/>
      <c r="DH55" s="216"/>
      <c r="DI55" s="216"/>
      <c r="DJ55" s="216"/>
    </row>
    <row r="56" spans="1:114" ht="11.1" customHeight="1" x14ac:dyDescent="0.25">
      <c r="A56" s="216"/>
      <c r="B56" s="216"/>
      <c r="C56" s="216"/>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43"/>
      <c r="AM56" s="42"/>
      <c r="AN56" s="42"/>
      <c r="AO56" s="42"/>
      <c r="AP56" s="42"/>
      <c r="AQ56" s="42"/>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6"/>
      <c r="BR56" s="216"/>
      <c r="BS56" s="216"/>
      <c r="BT56" s="216"/>
      <c r="BU56" s="216"/>
      <c r="BV56" s="216"/>
      <c r="BW56" s="216"/>
      <c r="BX56" s="216"/>
      <c r="BY56" s="216"/>
      <c r="BZ56" s="216"/>
      <c r="CA56" s="216"/>
      <c r="CB56" s="216"/>
      <c r="CC56" s="216"/>
      <c r="CD56" s="216"/>
      <c r="CE56" s="216"/>
      <c r="CF56" s="216"/>
      <c r="CG56" s="216"/>
      <c r="CH56" s="216"/>
      <c r="CI56" s="216"/>
      <c r="CJ56" s="216"/>
      <c r="CK56" s="216"/>
      <c r="CL56" s="216"/>
      <c r="CM56" s="216"/>
      <c r="CN56" s="216"/>
      <c r="CO56" s="216"/>
      <c r="CP56" s="216"/>
      <c r="CQ56" s="216"/>
      <c r="CR56" s="216"/>
      <c r="CS56" s="216"/>
      <c r="CT56" s="216"/>
      <c r="CU56" s="216"/>
      <c r="CV56" s="216"/>
      <c r="CW56" s="216"/>
      <c r="CX56" s="216"/>
      <c r="CY56" s="216"/>
      <c r="CZ56" s="216"/>
      <c r="DA56" s="216"/>
      <c r="DB56" s="216"/>
      <c r="DC56" s="216"/>
      <c r="DD56" s="216"/>
      <c r="DE56" s="216"/>
      <c r="DF56" s="216"/>
      <c r="DG56" s="216"/>
      <c r="DH56" s="216"/>
      <c r="DI56" s="216"/>
      <c r="DJ56" s="216"/>
    </row>
    <row r="57" spans="1:114" s="44" customFormat="1" ht="24.9" customHeight="1" x14ac:dyDescent="0.25">
      <c r="A57" s="36" t="s">
        <v>217</v>
      </c>
      <c r="B57" s="215"/>
      <c r="C57" s="215"/>
      <c r="D57" s="219"/>
      <c r="E57" s="219"/>
      <c r="F57" s="219"/>
      <c r="G57" s="219"/>
      <c r="H57" s="219"/>
      <c r="I57" s="219"/>
      <c r="J57" s="219"/>
      <c r="K57" s="219"/>
      <c r="L57" s="219"/>
      <c r="M57" s="219"/>
      <c r="N57" s="219"/>
      <c r="O57" s="219"/>
      <c r="P57" s="219"/>
      <c r="Q57" s="219"/>
      <c r="R57" s="36" t="s">
        <v>218</v>
      </c>
      <c r="S57" s="215"/>
      <c r="T57" s="215"/>
      <c r="U57" s="215"/>
      <c r="V57" s="215"/>
      <c r="W57" s="215"/>
      <c r="X57" s="215"/>
      <c r="Y57" s="215"/>
      <c r="Z57" s="215"/>
      <c r="AA57" s="215"/>
      <c r="AB57" s="215"/>
      <c r="AC57" s="215"/>
      <c r="AD57" s="215"/>
      <c r="AE57" s="560"/>
      <c r="AF57" s="561"/>
      <c r="AG57" s="561"/>
      <c r="AH57" s="561"/>
      <c r="AI57" s="561"/>
      <c r="AJ57" s="561"/>
      <c r="AK57" s="561"/>
      <c r="AL57" s="561"/>
      <c r="AM57" s="561"/>
      <c r="AN57" s="561"/>
      <c r="AO57" s="561"/>
      <c r="AP57" s="561"/>
      <c r="AQ57" s="4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5"/>
      <c r="BR57" s="215"/>
      <c r="BS57" s="215"/>
      <c r="BT57" s="215"/>
      <c r="BU57" s="215"/>
      <c r="BV57" s="215"/>
      <c r="BW57" s="215"/>
      <c r="BX57" s="215"/>
      <c r="BY57" s="215"/>
      <c r="BZ57" s="215"/>
      <c r="CA57" s="215"/>
      <c r="CB57" s="215"/>
      <c r="CC57" s="215"/>
      <c r="CD57" s="215"/>
      <c r="CE57" s="215"/>
      <c r="CF57" s="215"/>
      <c r="CG57" s="215"/>
      <c r="CH57" s="215"/>
      <c r="CI57" s="215"/>
      <c r="CJ57" s="215"/>
      <c r="CK57" s="215"/>
      <c r="CL57" s="215"/>
      <c r="CM57" s="215"/>
      <c r="CN57" s="215"/>
      <c r="CO57" s="215"/>
      <c r="CP57" s="215"/>
      <c r="CQ57" s="215"/>
      <c r="CR57" s="215"/>
      <c r="CS57" s="215"/>
      <c r="CT57" s="215"/>
      <c r="CU57" s="215"/>
      <c r="CV57" s="215"/>
      <c r="CW57" s="215"/>
      <c r="CX57" s="215"/>
      <c r="CY57" s="215"/>
      <c r="CZ57" s="215"/>
      <c r="DA57" s="215"/>
      <c r="DB57" s="215"/>
      <c r="DC57" s="215"/>
      <c r="DD57" s="215"/>
      <c r="DE57" s="215"/>
      <c r="DF57" s="215"/>
      <c r="DG57" s="215"/>
      <c r="DH57" s="215"/>
      <c r="DI57" s="215"/>
      <c r="DJ57" s="215"/>
    </row>
    <row r="58" spans="1:114" s="44" customFormat="1" ht="24.9" customHeight="1" x14ac:dyDescent="0.25">
      <c r="A58" s="215"/>
      <c r="B58" s="215"/>
      <c r="C58" s="215"/>
      <c r="D58" s="394" t="s">
        <v>219</v>
      </c>
      <c r="E58" s="395"/>
      <c r="F58" s="395"/>
      <c r="G58" s="395"/>
      <c r="H58" s="395"/>
      <c r="I58" s="395"/>
      <c r="J58" s="395"/>
      <c r="K58" s="395"/>
      <c r="L58" s="395"/>
      <c r="M58" s="395"/>
      <c r="N58" s="395"/>
      <c r="O58" s="395"/>
      <c r="P58" s="395"/>
      <c r="Q58" s="396"/>
      <c r="R58" s="549">
        <f>'Description - New Const.'!D8</f>
        <v>0</v>
      </c>
      <c r="S58" s="547"/>
      <c r="T58" s="547"/>
      <c r="U58" s="547"/>
      <c r="V58" s="592">
        <f>'Description - New Const.'!E8</f>
        <v>0</v>
      </c>
      <c r="W58" s="547"/>
      <c r="X58" s="547"/>
      <c r="Y58" s="547"/>
      <c r="Z58" s="547"/>
      <c r="AA58" s="546">
        <f>'Description - New Const.'!E8</f>
        <v>0</v>
      </c>
      <c r="AB58" s="547"/>
      <c r="AC58" s="547"/>
      <c r="AD58" s="548"/>
      <c r="AE58" s="550" t="e">
        <f>'Project Data'!#REF!</f>
        <v>#REF!</v>
      </c>
      <c r="AF58" s="546"/>
      <c r="AG58" s="546"/>
      <c r="AH58" s="546"/>
      <c r="AI58" s="546"/>
      <c r="AJ58" s="546"/>
      <c r="AK58" s="546"/>
      <c r="AL58" s="546"/>
      <c r="AM58" s="546"/>
      <c r="AN58" s="546"/>
      <c r="AO58" s="546"/>
      <c r="AP58" s="551"/>
      <c r="AQ58" s="46"/>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5"/>
      <c r="BR58" s="215"/>
      <c r="BS58" s="215"/>
      <c r="BT58" s="215"/>
      <c r="BU58" s="215"/>
      <c r="BV58" s="215"/>
      <c r="BW58" s="215"/>
      <c r="BX58" s="215"/>
      <c r="BY58" s="215"/>
      <c r="BZ58" s="215"/>
      <c r="CA58" s="215"/>
      <c r="CB58" s="215"/>
      <c r="CC58" s="215"/>
      <c r="CD58" s="215"/>
      <c r="CE58" s="215"/>
      <c r="CF58" s="215"/>
      <c r="CG58" s="215"/>
      <c r="CH58" s="215"/>
      <c r="CI58" s="215"/>
      <c r="CJ58" s="215"/>
      <c r="CK58" s="215"/>
      <c r="CL58" s="215"/>
      <c r="CM58" s="215"/>
      <c r="CN58" s="215"/>
      <c r="CO58" s="215"/>
      <c r="CP58" s="215"/>
      <c r="CQ58" s="215"/>
      <c r="CR58" s="215"/>
      <c r="CS58" s="215"/>
      <c r="CT58" s="215"/>
      <c r="CU58" s="215"/>
      <c r="CV58" s="215"/>
      <c r="CW58" s="215"/>
      <c r="CX58" s="215"/>
      <c r="CY58" s="215"/>
      <c r="CZ58" s="215"/>
      <c r="DA58" s="215"/>
      <c r="DB58" s="215"/>
      <c r="DC58" s="215"/>
      <c r="DD58" s="215"/>
      <c r="DE58" s="215"/>
      <c r="DF58" s="215"/>
      <c r="DG58" s="215"/>
      <c r="DH58" s="215"/>
      <c r="DI58" s="215"/>
      <c r="DJ58" s="215"/>
    </row>
    <row r="59" spans="1:114" s="44" customFormat="1" ht="24.9" customHeight="1" x14ac:dyDescent="0.25">
      <c r="A59" s="215"/>
      <c r="B59" s="215"/>
      <c r="C59" s="215"/>
      <c r="D59" s="394" t="s">
        <v>220</v>
      </c>
      <c r="E59" s="395"/>
      <c r="F59" s="395"/>
      <c r="G59" s="395"/>
      <c r="H59" s="395"/>
      <c r="I59" s="395"/>
      <c r="J59" s="395"/>
      <c r="K59" s="395"/>
      <c r="L59" s="395"/>
      <c r="M59" s="395"/>
      <c r="N59" s="395"/>
      <c r="O59" s="395"/>
      <c r="P59" s="395"/>
      <c r="Q59" s="396"/>
      <c r="R59" s="549">
        <f>'Description - New Const.'!D9</f>
        <v>0</v>
      </c>
      <c r="S59" s="547"/>
      <c r="T59" s="547"/>
      <c r="U59" s="547"/>
      <c r="V59" s="547"/>
      <c r="W59" s="547"/>
      <c r="X59" s="547"/>
      <c r="Y59" s="547"/>
      <c r="Z59" s="547"/>
      <c r="AA59" s="547"/>
      <c r="AB59" s="547"/>
      <c r="AC59" s="547"/>
      <c r="AD59" s="548"/>
      <c r="AE59" s="550" t="e">
        <f>'Project Data'!#REF!</f>
        <v>#REF!</v>
      </c>
      <c r="AF59" s="546"/>
      <c r="AG59" s="546"/>
      <c r="AH59" s="546"/>
      <c r="AI59" s="546"/>
      <c r="AJ59" s="546"/>
      <c r="AK59" s="546"/>
      <c r="AL59" s="546"/>
      <c r="AM59" s="546"/>
      <c r="AN59" s="546"/>
      <c r="AO59" s="546"/>
      <c r="AP59" s="551"/>
      <c r="AQ59" s="46"/>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row>
    <row r="60" spans="1:114" ht="11.1" customHeight="1" x14ac:dyDescent="0.25">
      <c r="A60" s="216"/>
      <c r="B60" s="216"/>
      <c r="C60" s="216"/>
      <c r="D60" s="216"/>
      <c r="E60" s="216"/>
      <c r="F60" s="216"/>
      <c r="G60" s="216"/>
      <c r="H60" s="216"/>
      <c r="I60" s="28"/>
      <c r="J60" s="28"/>
      <c r="K60" s="28"/>
      <c r="L60" s="28"/>
      <c r="M60" s="28"/>
      <c r="N60" s="28"/>
      <c r="O60" s="28"/>
      <c r="P60" s="28"/>
      <c r="Q60" s="28"/>
      <c r="R60" s="282"/>
      <c r="S60" s="282"/>
      <c r="T60" s="282"/>
      <c r="U60" s="282"/>
      <c r="V60" s="282"/>
      <c r="W60" s="282"/>
      <c r="X60" s="282"/>
      <c r="Y60" s="216"/>
      <c r="Z60" s="216"/>
      <c r="AA60" s="216"/>
      <c r="AB60" s="216"/>
      <c r="AC60" s="216"/>
      <c r="AD60" s="216"/>
      <c r="AE60" s="283"/>
      <c r="AF60" s="250"/>
      <c r="AG60" s="250"/>
      <c r="AH60" s="250"/>
      <c r="AI60" s="250"/>
      <c r="AJ60" s="250"/>
      <c r="AK60" s="250"/>
      <c r="AL60" s="216"/>
      <c r="AM60" s="147"/>
      <c r="AN60" s="216"/>
      <c r="AO60" s="216"/>
      <c r="AP60" s="216"/>
      <c r="AQ60" s="25"/>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6"/>
      <c r="DC60" s="216"/>
      <c r="DD60" s="216"/>
      <c r="DE60" s="216"/>
      <c r="DF60" s="216"/>
      <c r="DG60" s="216"/>
      <c r="DH60" s="216"/>
      <c r="DI60" s="216"/>
      <c r="DJ60" s="216"/>
    </row>
    <row r="61" spans="1:114" s="44" customFormat="1" ht="24.9" customHeight="1" x14ac:dyDescent="0.25">
      <c r="A61" s="36" t="s">
        <v>221</v>
      </c>
      <c r="B61" s="215"/>
      <c r="C61" s="215"/>
      <c r="D61" s="215"/>
      <c r="E61" s="215"/>
      <c r="F61" s="215"/>
      <c r="G61" s="215"/>
      <c r="H61" s="215"/>
      <c r="I61" s="47"/>
      <c r="J61" s="47"/>
      <c r="K61" s="47"/>
      <c r="L61" s="47"/>
      <c r="M61" s="47"/>
      <c r="N61" s="47"/>
      <c r="O61" s="47"/>
      <c r="P61" s="47"/>
      <c r="Q61" s="47"/>
      <c r="R61" s="284"/>
      <c r="S61" s="284"/>
      <c r="T61" s="284"/>
      <c r="U61" s="284"/>
      <c r="V61" s="284"/>
      <c r="W61" s="284"/>
      <c r="X61" s="284"/>
      <c r="Y61" s="215"/>
      <c r="Z61" s="215"/>
      <c r="AA61" s="215"/>
      <c r="AB61" s="215"/>
      <c r="AC61" s="215"/>
      <c r="AD61" s="215"/>
      <c r="AE61" s="252"/>
      <c r="AF61" s="252"/>
      <c r="AG61" s="252"/>
      <c r="AH61" s="252"/>
      <c r="AI61" s="252"/>
      <c r="AJ61" s="252"/>
      <c r="AK61" s="252"/>
      <c r="AL61" s="215"/>
      <c r="AM61" s="258"/>
      <c r="AN61" s="215"/>
      <c r="AO61" s="215"/>
      <c r="AP61" s="215"/>
      <c r="AQ61" s="4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5"/>
      <c r="CP61" s="215"/>
      <c r="CQ61" s="215"/>
      <c r="CR61" s="215"/>
      <c r="CS61" s="215"/>
      <c r="CT61" s="215"/>
      <c r="CU61" s="215"/>
      <c r="CV61" s="215"/>
      <c r="CW61" s="215"/>
      <c r="CX61" s="215"/>
      <c r="CY61" s="215"/>
      <c r="CZ61" s="215"/>
      <c r="DA61" s="215"/>
      <c r="DB61" s="215"/>
      <c r="DC61" s="215"/>
      <c r="DD61" s="215"/>
      <c r="DE61" s="215"/>
      <c r="DF61" s="215"/>
      <c r="DG61" s="215"/>
      <c r="DH61" s="215"/>
      <c r="DI61" s="215"/>
      <c r="DJ61" s="215"/>
    </row>
    <row r="62" spans="1:114" s="44" customFormat="1" ht="24.9" customHeight="1" x14ac:dyDescent="0.25">
      <c r="A62" s="215"/>
      <c r="B62" s="215"/>
      <c r="C62" s="215" t="s">
        <v>222</v>
      </c>
      <c r="D62" s="394" t="s">
        <v>223</v>
      </c>
      <c r="E62" s="395"/>
      <c r="F62" s="395"/>
      <c r="G62" s="395"/>
      <c r="H62" s="395"/>
      <c r="I62" s="395"/>
      <c r="J62" s="395"/>
      <c r="K62" s="395"/>
      <c r="L62" s="395"/>
      <c r="M62" s="395"/>
      <c r="N62" s="395"/>
      <c r="O62" s="395"/>
      <c r="P62" s="395"/>
      <c r="Q62" s="396"/>
      <c r="R62" s="571">
        <f>'Description - New Const.'!C14</f>
        <v>0</v>
      </c>
      <c r="S62" s="569"/>
      <c r="T62" s="569"/>
      <c r="U62" s="569"/>
      <c r="V62" s="572">
        <f>'Description - New Const.'!D14</f>
        <v>0</v>
      </c>
      <c r="W62" s="569"/>
      <c r="X62" s="569"/>
      <c r="Y62" s="569"/>
      <c r="Z62" s="569"/>
      <c r="AA62" s="568">
        <f>'Description - New Const.'!E14</f>
        <v>0</v>
      </c>
      <c r="AB62" s="569"/>
      <c r="AC62" s="569"/>
      <c r="AD62" s="570"/>
      <c r="AE62" s="550">
        <f>'Description - New Const.'!C16</f>
        <v>0</v>
      </c>
      <c r="AF62" s="546"/>
      <c r="AG62" s="546"/>
      <c r="AH62" s="546"/>
      <c r="AI62" s="546"/>
      <c r="AJ62" s="546"/>
      <c r="AK62" s="546"/>
      <c r="AL62" s="546"/>
      <c r="AM62" s="546"/>
      <c r="AN62" s="546"/>
      <c r="AO62" s="546"/>
      <c r="AP62" s="551"/>
      <c r="AQ62" s="46"/>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c r="CP62" s="215"/>
      <c r="CQ62" s="215"/>
      <c r="CR62" s="215"/>
      <c r="CS62" s="215"/>
      <c r="CT62" s="215"/>
      <c r="CU62" s="215"/>
      <c r="CV62" s="215"/>
      <c r="CW62" s="215"/>
      <c r="CX62" s="215"/>
      <c r="CY62" s="215"/>
      <c r="CZ62" s="215"/>
      <c r="DA62" s="215"/>
      <c r="DB62" s="215"/>
      <c r="DC62" s="215"/>
      <c r="DD62" s="215"/>
      <c r="DE62" s="215"/>
      <c r="DF62" s="215"/>
      <c r="DG62" s="215"/>
      <c r="DH62" s="215"/>
      <c r="DI62" s="215"/>
      <c r="DJ62" s="215"/>
    </row>
    <row r="63" spans="1:114" s="44" customFormat="1" ht="24.9" customHeight="1" x14ac:dyDescent="0.25">
      <c r="A63" s="215"/>
      <c r="B63" s="215"/>
      <c r="C63" s="215" t="s">
        <v>224</v>
      </c>
      <c r="D63" s="394" t="s">
        <v>225</v>
      </c>
      <c r="E63" s="395"/>
      <c r="F63" s="395"/>
      <c r="G63" s="395"/>
      <c r="H63" s="395"/>
      <c r="I63" s="395"/>
      <c r="J63" s="395"/>
      <c r="K63" s="395"/>
      <c r="L63" s="395"/>
      <c r="M63" s="395"/>
      <c r="N63" s="395"/>
      <c r="O63" s="395"/>
      <c r="P63" s="395"/>
      <c r="Q63" s="396"/>
      <c r="R63" s="571">
        <f>'Description - New Const.'!C19</f>
        <v>0</v>
      </c>
      <c r="S63" s="569"/>
      <c r="T63" s="569"/>
      <c r="U63" s="569"/>
      <c r="V63" s="572">
        <f>'Description - New Const.'!D19</f>
        <v>0</v>
      </c>
      <c r="W63" s="569"/>
      <c r="X63" s="569"/>
      <c r="Y63" s="569"/>
      <c r="Z63" s="569"/>
      <c r="AA63" s="568">
        <f>'Description - New Const.'!E19</f>
        <v>0</v>
      </c>
      <c r="AB63" s="569"/>
      <c r="AC63" s="569"/>
      <c r="AD63" s="570"/>
      <c r="AE63" s="550">
        <f>'Description - New Const.'!C21</f>
        <v>0</v>
      </c>
      <c r="AF63" s="546"/>
      <c r="AG63" s="546"/>
      <c r="AH63" s="546"/>
      <c r="AI63" s="546"/>
      <c r="AJ63" s="546"/>
      <c r="AK63" s="546"/>
      <c r="AL63" s="546"/>
      <c r="AM63" s="546"/>
      <c r="AN63" s="546"/>
      <c r="AO63" s="546"/>
      <c r="AP63" s="551"/>
      <c r="AQ63" s="46"/>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row>
    <row r="64" spans="1:114" s="44" customFormat="1" ht="24.9" customHeight="1" x14ac:dyDescent="0.25">
      <c r="A64" s="215"/>
      <c r="B64" s="215"/>
      <c r="C64" s="215" t="s">
        <v>226</v>
      </c>
      <c r="D64" s="394" t="s">
        <v>227</v>
      </c>
      <c r="E64" s="395"/>
      <c r="F64" s="395"/>
      <c r="G64" s="395"/>
      <c r="H64" s="395"/>
      <c r="I64" s="395"/>
      <c r="J64" s="395"/>
      <c r="K64" s="395"/>
      <c r="L64" s="395"/>
      <c r="M64" s="395"/>
      <c r="N64" s="395"/>
      <c r="O64" s="395"/>
      <c r="P64" s="395"/>
      <c r="Q64" s="396"/>
      <c r="R64" s="571">
        <f>'Description - New Const.'!C26</f>
        <v>0</v>
      </c>
      <c r="S64" s="569"/>
      <c r="T64" s="569"/>
      <c r="U64" s="569"/>
      <c r="V64" s="572">
        <f>'Description - New Const.'!D26</f>
        <v>0</v>
      </c>
      <c r="W64" s="569"/>
      <c r="X64" s="569"/>
      <c r="Y64" s="569"/>
      <c r="Z64" s="569"/>
      <c r="AA64" s="568">
        <f>'Description - New Const.'!E26</f>
        <v>0</v>
      </c>
      <c r="AB64" s="569"/>
      <c r="AC64" s="569"/>
      <c r="AD64" s="570"/>
      <c r="AE64" s="550">
        <f>'Description - New Const.'!C28</f>
        <v>0</v>
      </c>
      <c r="AF64" s="546"/>
      <c r="AG64" s="546"/>
      <c r="AH64" s="546"/>
      <c r="AI64" s="546"/>
      <c r="AJ64" s="546"/>
      <c r="AK64" s="546"/>
      <c r="AL64" s="546"/>
      <c r="AM64" s="546"/>
      <c r="AN64" s="546"/>
      <c r="AO64" s="546"/>
      <c r="AP64" s="551"/>
      <c r="AQ64" s="46"/>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row>
    <row r="65" spans="1:132" s="44" customFormat="1" ht="24.9" customHeight="1" x14ac:dyDescent="0.25">
      <c r="A65" s="215"/>
      <c r="B65" s="215"/>
      <c r="C65" s="215" t="s">
        <v>228</v>
      </c>
      <c r="D65" s="394" t="s">
        <v>229</v>
      </c>
      <c r="E65" s="395"/>
      <c r="F65" s="395"/>
      <c r="G65" s="395"/>
      <c r="H65" s="395"/>
      <c r="I65" s="395"/>
      <c r="J65" s="395"/>
      <c r="K65" s="395"/>
      <c r="L65" s="395"/>
      <c r="M65" s="395"/>
      <c r="N65" s="395"/>
      <c r="O65" s="395"/>
      <c r="P65" s="395"/>
      <c r="Q65" s="396"/>
      <c r="R65" s="571">
        <f>'Description - New Const.'!C34</f>
        <v>0</v>
      </c>
      <c r="S65" s="569"/>
      <c r="T65" s="569"/>
      <c r="U65" s="569"/>
      <c r="V65" s="572">
        <f>'Description - New Const.'!D34</f>
        <v>0</v>
      </c>
      <c r="W65" s="569"/>
      <c r="X65" s="569"/>
      <c r="Y65" s="569"/>
      <c r="Z65" s="569"/>
      <c r="AA65" s="568">
        <f>'Description - New Const.'!E34</f>
        <v>0</v>
      </c>
      <c r="AB65" s="569"/>
      <c r="AC65" s="569"/>
      <c r="AD65" s="570"/>
      <c r="AE65" s="550">
        <f>'Description - New Const.'!C36</f>
        <v>0</v>
      </c>
      <c r="AF65" s="546"/>
      <c r="AG65" s="546"/>
      <c r="AH65" s="546"/>
      <c r="AI65" s="546"/>
      <c r="AJ65" s="546"/>
      <c r="AK65" s="546"/>
      <c r="AL65" s="546"/>
      <c r="AM65" s="546"/>
      <c r="AN65" s="546"/>
      <c r="AO65" s="546"/>
      <c r="AP65" s="551"/>
      <c r="AQ65" s="46"/>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c r="CA65" s="215"/>
      <c r="CB65" s="215"/>
      <c r="CC65" s="215"/>
      <c r="CD65" s="215"/>
      <c r="CE65" s="215"/>
      <c r="CF65" s="215"/>
      <c r="CG65" s="215"/>
      <c r="CH65" s="215"/>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row>
    <row r="66" spans="1:132" s="44" customFormat="1" ht="24.9" customHeight="1" x14ac:dyDescent="0.25">
      <c r="A66" s="215"/>
      <c r="B66" s="215"/>
      <c r="C66" s="215" t="s">
        <v>230</v>
      </c>
      <c r="D66" s="394" t="s">
        <v>231</v>
      </c>
      <c r="E66" s="395"/>
      <c r="F66" s="395"/>
      <c r="G66" s="395"/>
      <c r="H66" s="395"/>
      <c r="I66" s="395"/>
      <c r="J66" s="395"/>
      <c r="K66" s="395"/>
      <c r="L66" s="395"/>
      <c r="M66" s="395"/>
      <c r="N66" s="395"/>
      <c r="O66" s="395"/>
      <c r="P66" s="395"/>
      <c r="Q66" s="396"/>
      <c r="R66" s="571">
        <f>'Description - New Const.'!C59</f>
        <v>0</v>
      </c>
      <c r="S66" s="569"/>
      <c r="T66" s="569"/>
      <c r="U66" s="569"/>
      <c r="V66" s="572">
        <f>'Description - New Const.'!D59</f>
        <v>0</v>
      </c>
      <c r="W66" s="569"/>
      <c r="X66" s="569"/>
      <c r="Y66" s="569"/>
      <c r="Z66" s="569"/>
      <c r="AA66" s="568">
        <f>'Description - New Const.'!E59</f>
        <v>0</v>
      </c>
      <c r="AB66" s="569"/>
      <c r="AC66" s="569"/>
      <c r="AD66" s="570"/>
      <c r="AE66" s="550">
        <f>'Description - New Const.'!C61</f>
        <v>0</v>
      </c>
      <c r="AF66" s="546"/>
      <c r="AG66" s="546"/>
      <c r="AH66" s="546"/>
      <c r="AI66" s="546"/>
      <c r="AJ66" s="546"/>
      <c r="AK66" s="546"/>
      <c r="AL66" s="546"/>
      <c r="AM66" s="546"/>
      <c r="AN66" s="546"/>
      <c r="AO66" s="546"/>
      <c r="AP66" s="551"/>
      <c r="AQ66" s="46"/>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row>
    <row r="67" spans="1:132" s="44" customFormat="1" ht="24.9" customHeight="1" x14ac:dyDescent="0.25">
      <c r="A67" s="215"/>
      <c r="B67" s="215"/>
      <c r="C67" s="215" t="s">
        <v>232</v>
      </c>
      <c r="D67" s="394" t="s">
        <v>233</v>
      </c>
      <c r="E67" s="395"/>
      <c r="F67" s="395"/>
      <c r="G67" s="395"/>
      <c r="H67" s="395"/>
      <c r="I67" s="395"/>
      <c r="J67" s="395"/>
      <c r="K67" s="395"/>
      <c r="L67" s="395"/>
      <c r="M67" s="395"/>
      <c r="N67" s="395"/>
      <c r="O67" s="395"/>
      <c r="P67" s="395"/>
      <c r="Q67" s="396"/>
      <c r="R67" s="571">
        <f>'Description - New Const.'!C66</f>
        <v>0</v>
      </c>
      <c r="S67" s="569"/>
      <c r="T67" s="569"/>
      <c r="U67" s="569"/>
      <c r="V67" s="569"/>
      <c r="W67" s="569"/>
      <c r="X67" s="569"/>
      <c r="Y67" s="569"/>
      <c r="Z67" s="569"/>
      <c r="AA67" s="569"/>
      <c r="AB67" s="569"/>
      <c r="AC67" s="569"/>
      <c r="AD67" s="570"/>
      <c r="AE67" s="550"/>
      <c r="AF67" s="546"/>
      <c r="AG67" s="546"/>
      <c r="AH67" s="546"/>
      <c r="AI67" s="546"/>
      <c r="AJ67" s="546"/>
      <c r="AK67" s="546"/>
      <c r="AL67" s="546"/>
      <c r="AM67" s="546"/>
      <c r="AN67" s="546"/>
      <c r="AO67" s="546"/>
      <c r="AP67" s="551"/>
      <c r="AQ67" s="46"/>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5"/>
      <c r="BZ67" s="215"/>
      <c r="CA67" s="215"/>
      <c r="CB67" s="215"/>
      <c r="CC67" s="215"/>
      <c r="CD67" s="215"/>
      <c r="CE67" s="215"/>
      <c r="CF67" s="215"/>
      <c r="CG67" s="215"/>
      <c r="CH67" s="215"/>
      <c r="CI67" s="215"/>
      <c r="CJ67" s="215"/>
      <c r="CK67" s="215"/>
      <c r="CL67" s="215"/>
      <c r="CM67" s="215"/>
      <c r="CN67" s="215"/>
      <c r="CO67" s="215"/>
      <c r="CP67" s="215"/>
      <c r="CQ67" s="215"/>
      <c r="CR67" s="215"/>
      <c r="CS67" s="215"/>
      <c r="CT67" s="215"/>
      <c r="CU67" s="215"/>
      <c r="CV67" s="215"/>
      <c r="CW67" s="215"/>
      <c r="CX67" s="215"/>
      <c r="CY67" s="215"/>
      <c r="CZ67" s="215"/>
      <c r="DA67" s="215"/>
      <c r="DB67" s="215"/>
      <c r="DC67" s="215"/>
      <c r="DD67" s="215"/>
      <c r="DE67" s="215"/>
      <c r="DF67" s="215"/>
      <c r="DG67" s="215"/>
      <c r="DH67" s="215"/>
      <c r="DI67" s="215"/>
      <c r="DJ67" s="215"/>
      <c r="DK67" s="215"/>
      <c r="DL67" s="215"/>
      <c r="DM67" s="215"/>
      <c r="DN67" s="215"/>
      <c r="DO67" s="215"/>
      <c r="DP67" s="215"/>
      <c r="DQ67" s="215"/>
      <c r="DR67" s="215"/>
      <c r="DS67" s="215"/>
      <c r="DT67" s="215"/>
      <c r="DU67" s="215"/>
      <c r="DV67" s="215"/>
      <c r="DW67" s="215"/>
      <c r="DX67" s="215"/>
      <c r="DY67" s="215"/>
      <c r="DZ67" s="215"/>
      <c r="EA67" s="215"/>
      <c r="EB67" s="215"/>
    </row>
    <row r="68" spans="1:132" s="44" customFormat="1" ht="24.9" customHeight="1" x14ac:dyDescent="0.25">
      <c r="A68" s="215"/>
      <c r="B68" s="215"/>
      <c r="C68" s="215" t="s">
        <v>234</v>
      </c>
      <c r="D68" s="394" t="s">
        <v>235</v>
      </c>
      <c r="E68" s="395"/>
      <c r="F68" s="395"/>
      <c r="G68" s="395"/>
      <c r="H68" s="395"/>
      <c r="I68" s="395"/>
      <c r="J68" s="395"/>
      <c r="K68" s="395"/>
      <c r="L68" s="395"/>
      <c r="M68" s="395"/>
      <c r="N68" s="395"/>
      <c r="O68" s="395"/>
      <c r="P68" s="395"/>
      <c r="Q68" s="396"/>
      <c r="R68" s="571">
        <f>'Description - New Const.'!C72</f>
        <v>0</v>
      </c>
      <c r="S68" s="569"/>
      <c r="T68" s="569"/>
      <c r="U68" s="569"/>
      <c r="V68" s="572">
        <f>'Description - New Const.'!D72</f>
        <v>0</v>
      </c>
      <c r="W68" s="569"/>
      <c r="X68" s="569"/>
      <c r="Y68" s="569"/>
      <c r="Z68" s="569"/>
      <c r="AA68" s="568">
        <f>'Description - New Const.'!E72</f>
        <v>0</v>
      </c>
      <c r="AB68" s="569"/>
      <c r="AC68" s="569"/>
      <c r="AD68" s="570"/>
      <c r="AE68" s="550">
        <f>'Description - New Const.'!C74</f>
        <v>0</v>
      </c>
      <c r="AF68" s="546"/>
      <c r="AG68" s="546"/>
      <c r="AH68" s="546"/>
      <c r="AI68" s="546"/>
      <c r="AJ68" s="546"/>
      <c r="AK68" s="546"/>
      <c r="AL68" s="546"/>
      <c r="AM68" s="546"/>
      <c r="AN68" s="546"/>
      <c r="AO68" s="546"/>
      <c r="AP68" s="551"/>
      <c r="AQ68" s="46"/>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15"/>
      <c r="CT68" s="215"/>
      <c r="CU68" s="215"/>
      <c r="CV68" s="215"/>
      <c r="CW68" s="215"/>
      <c r="CX68" s="215"/>
      <c r="CY68" s="215"/>
      <c r="CZ68" s="215"/>
      <c r="DA68" s="215"/>
      <c r="DB68" s="215"/>
      <c r="DC68" s="215"/>
      <c r="DD68" s="215"/>
      <c r="DE68" s="215"/>
      <c r="DF68" s="215"/>
      <c r="DG68" s="215"/>
      <c r="DH68" s="215"/>
      <c r="DI68" s="215"/>
      <c r="DJ68" s="215"/>
      <c r="DK68" s="215"/>
      <c r="DL68" s="215"/>
      <c r="DM68" s="215"/>
      <c r="DN68" s="215"/>
      <c r="DO68" s="215"/>
      <c r="DP68" s="215"/>
      <c r="DQ68" s="215"/>
      <c r="DR68" s="215"/>
      <c r="DS68" s="215"/>
      <c r="DT68" s="215"/>
      <c r="DU68" s="215"/>
      <c r="DV68" s="215"/>
      <c r="DW68" s="215"/>
      <c r="DX68" s="215"/>
      <c r="DY68" s="215"/>
      <c r="DZ68" s="215"/>
      <c r="EA68" s="215"/>
      <c r="EB68" s="215"/>
    </row>
    <row r="69" spans="1:132" s="44" customFormat="1" ht="24.9" customHeight="1" x14ac:dyDescent="0.25">
      <c r="A69" s="215"/>
      <c r="B69" s="215"/>
      <c r="C69" s="215"/>
      <c r="D69" s="394" t="s">
        <v>236</v>
      </c>
      <c r="E69" s="395"/>
      <c r="F69" s="395"/>
      <c r="G69" s="395"/>
      <c r="H69" s="395"/>
      <c r="I69" s="395"/>
      <c r="J69" s="395"/>
      <c r="K69" s="395"/>
      <c r="L69" s="395"/>
      <c r="M69" s="395"/>
      <c r="N69" s="395"/>
      <c r="O69" s="395"/>
      <c r="P69" s="395"/>
      <c r="Q69" s="396"/>
      <c r="R69" s="576">
        <f>'Description - New Const.'!E77</f>
        <v>0</v>
      </c>
      <c r="S69" s="577"/>
      <c r="T69" s="577"/>
      <c r="U69" s="577"/>
      <c r="V69" s="577"/>
      <c r="W69" s="577"/>
      <c r="X69" s="577"/>
      <c r="Y69" s="577"/>
      <c r="Z69" s="577"/>
      <c r="AA69" s="577"/>
      <c r="AB69" s="577"/>
      <c r="AC69" s="577"/>
      <c r="AD69" s="578"/>
      <c r="AE69" s="550">
        <f>'Project Data'!AG48</f>
        <v>0</v>
      </c>
      <c r="AF69" s="546"/>
      <c r="AG69" s="546"/>
      <c r="AH69" s="546"/>
      <c r="AI69" s="546"/>
      <c r="AJ69" s="546"/>
      <c r="AK69" s="546"/>
      <c r="AL69" s="546"/>
      <c r="AM69" s="546"/>
      <c r="AN69" s="546"/>
      <c r="AO69" s="546"/>
      <c r="AP69" s="551"/>
      <c r="AQ69" s="46"/>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15"/>
      <c r="BU69" s="215"/>
      <c r="BV69" s="215"/>
      <c r="BW69" s="215"/>
      <c r="BX69" s="215"/>
      <c r="BY69" s="215"/>
      <c r="BZ69" s="215"/>
      <c r="CA69" s="215"/>
      <c r="CB69" s="215"/>
      <c r="CC69" s="215"/>
      <c r="CD69" s="215"/>
      <c r="CE69" s="215"/>
      <c r="CF69" s="215"/>
      <c r="CG69" s="215"/>
      <c r="CH69" s="215"/>
      <c r="CI69" s="215"/>
      <c r="CJ69" s="215"/>
      <c r="CK69" s="215"/>
      <c r="CL69" s="215"/>
      <c r="CM69" s="215"/>
      <c r="CN69" s="215"/>
      <c r="CO69" s="215"/>
      <c r="CP69" s="215"/>
      <c r="CQ69" s="215"/>
      <c r="CR69" s="215"/>
      <c r="CS69" s="215"/>
      <c r="CT69" s="215"/>
      <c r="CU69" s="215"/>
      <c r="CV69" s="215"/>
      <c r="CW69" s="215"/>
      <c r="CX69" s="215"/>
      <c r="CY69" s="215"/>
      <c r="CZ69" s="215"/>
      <c r="DA69" s="215"/>
      <c r="DB69" s="215"/>
      <c r="DC69" s="215"/>
      <c r="DD69" s="215"/>
      <c r="DE69" s="215"/>
      <c r="DF69" s="215"/>
      <c r="DG69" s="215"/>
      <c r="DH69" s="215"/>
      <c r="DI69" s="215"/>
      <c r="DJ69" s="215"/>
      <c r="DK69" s="215"/>
      <c r="DL69" s="215"/>
      <c r="DM69" s="215"/>
      <c r="DN69" s="215"/>
      <c r="DO69" s="215"/>
      <c r="DP69" s="215"/>
      <c r="DQ69" s="215"/>
      <c r="DR69" s="215"/>
      <c r="DS69" s="215"/>
      <c r="DT69" s="215"/>
      <c r="DU69" s="215"/>
      <c r="DV69" s="215"/>
      <c r="DW69" s="215"/>
      <c r="DX69" s="215"/>
      <c r="DY69" s="215"/>
      <c r="DZ69" s="215"/>
      <c r="EA69" s="215"/>
      <c r="EB69" s="215"/>
    </row>
    <row r="70" spans="1:132" s="44" customFormat="1" ht="24.9" customHeight="1" x14ac:dyDescent="0.25">
      <c r="A70" s="215"/>
      <c r="B70" s="215"/>
      <c r="C70" s="215"/>
      <c r="D70" s="394" t="s">
        <v>237</v>
      </c>
      <c r="E70" s="395"/>
      <c r="F70" s="395"/>
      <c r="G70" s="395"/>
      <c r="H70" s="395"/>
      <c r="I70" s="395"/>
      <c r="J70" s="395"/>
      <c r="K70" s="395"/>
      <c r="L70" s="395"/>
      <c r="M70" s="395"/>
      <c r="N70" s="395"/>
      <c r="O70" s="395"/>
      <c r="P70" s="395"/>
      <c r="Q70" s="396"/>
      <c r="R70" s="571">
        <f>'Description - New Const.'!C82</f>
        <v>0</v>
      </c>
      <c r="S70" s="569"/>
      <c r="T70" s="569"/>
      <c r="U70" s="569"/>
      <c r="V70" s="569"/>
      <c r="W70" s="569"/>
      <c r="X70" s="569"/>
      <c r="Y70" s="569"/>
      <c r="Z70" s="569"/>
      <c r="AA70" s="569"/>
      <c r="AB70" s="569"/>
      <c r="AC70" s="569"/>
      <c r="AD70" s="570"/>
      <c r="AE70" s="550">
        <f>'Project Data'!AG49</f>
        <v>0</v>
      </c>
      <c r="AF70" s="546"/>
      <c r="AG70" s="546"/>
      <c r="AH70" s="546"/>
      <c r="AI70" s="546"/>
      <c r="AJ70" s="546"/>
      <c r="AK70" s="546"/>
      <c r="AL70" s="546"/>
      <c r="AM70" s="546"/>
      <c r="AN70" s="546"/>
      <c r="AO70" s="546"/>
      <c r="AP70" s="551"/>
      <c r="AQ70" s="46"/>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5"/>
      <c r="BR70" s="215"/>
      <c r="BS70" s="215"/>
      <c r="BT70" s="215"/>
      <c r="BU70" s="215"/>
      <c r="BV70" s="215"/>
      <c r="BW70" s="215"/>
      <c r="BX70" s="215"/>
      <c r="BY70" s="215"/>
      <c r="BZ70" s="215"/>
      <c r="CA70" s="215"/>
      <c r="CB70" s="215"/>
      <c r="CC70" s="215"/>
      <c r="CD70" s="215"/>
      <c r="CE70" s="215"/>
      <c r="CF70" s="215"/>
      <c r="CG70" s="215"/>
      <c r="CH70" s="215"/>
      <c r="CI70" s="215"/>
      <c r="CJ70" s="215"/>
      <c r="CK70" s="215"/>
      <c r="CL70" s="215"/>
      <c r="CM70" s="215"/>
      <c r="CN70" s="215"/>
      <c r="CO70" s="215"/>
      <c r="CP70" s="215"/>
      <c r="CQ70" s="215"/>
      <c r="CR70" s="215"/>
      <c r="CS70" s="215"/>
      <c r="CT70" s="215"/>
      <c r="CU70" s="215"/>
      <c r="CV70" s="215"/>
      <c r="CW70" s="215"/>
      <c r="CX70" s="215"/>
      <c r="CY70" s="215"/>
      <c r="CZ70" s="215"/>
      <c r="DA70" s="215"/>
      <c r="DB70" s="215"/>
      <c r="DC70" s="215"/>
      <c r="DD70" s="215"/>
      <c r="DE70" s="215"/>
      <c r="DF70" s="215"/>
      <c r="DG70" s="215"/>
      <c r="DH70" s="215"/>
      <c r="DI70" s="215"/>
      <c r="DJ70" s="215"/>
      <c r="DK70" s="215"/>
      <c r="DL70" s="215"/>
      <c r="DM70" s="215"/>
      <c r="DN70" s="215"/>
      <c r="DO70" s="215"/>
      <c r="DP70" s="215"/>
      <c r="DQ70" s="215"/>
      <c r="DR70" s="215"/>
      <c r="DS70" s="215"/>
      <c r="DT70" s="215"/>
      <c r="DU70" s="215"/>
      <c r="DV70" s="215"/>
      <c r="DW70" s="215"/>
      <c r="DX70" s="215"/>
      <c r="DY70" s="215"/>
      <c r="DZ70" s="215"/>
      <c r="EA70" s="215"/>
      <c r="EB70" s="215"/>
    </row>
    <row r="71" spans="1:132" x14ac:dyDescent="0.25">
      <c r="A71" s="216"/>
      <c r="B71" s="216"/>
      <c r="C71" s="216"/>
      <c r="D71" s="216"/>
      <c r="E71" s="216"/>
      <c r="F71" s="216"/>
      <c r="G71" s="216"/>
      <c r="H71" s="216"/>
      <c r="I71" s="216"/>
      <c r="J71" s="216"/>
      <c r="K71" s="216"/>
      <c r="L71" s="216"/>
      <c r="M71" s="216"/>
      <c r="N71" s="216"/>
      <c r="O71" s="33"/>
      <c r="P71" s="33"/>
      <c r="Q71" s="33"/>
      <c r="R71" s="285"/>
      <c r="S71" s="285"/>
      <c r="T71" s="285"/>
      <c r="U71" s="285"/>
      <c r="V71" s="285"/>
      <c r="W71" s="285"/>
      <c r="X71" s="285"/>
      <c r="Y71" s="216"/>
      <c r="Z71" s="216"/>
      <c r="AA71" s="216"/>
      <c r="AB71" s="216"/>
      <c r="AC71" s="216"/>
      <c r="AD71" s="216"/>
      <c r="AE71" s="40"/>
      <c r="AF71" s="250"/>
      <c r="AG71" s="250"/>
      <c r="AH71" s="250"/>
      <c r="AI71" s="250"/>
      <c r="AJ71" s="250"/>
      <c r="AK71" s="250"/>
      <c r="AL71" s="216"/>
      <c r="AM71" s="31"/>
      <c r="AN71" s="25"/>
      <c r="AO71" s="25"/>
      <c r="AP71" s="25"/>
      <c r="AQ71" s="25"/>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216"/>
      <c r="BX71" s="216"/>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row>
    <row r="72" spans="1:132" ht="15.6" x14ac:dyDescent="0.3">
      <c r="A72" s="353" t="s">
        <v>238</v>
      </c>
      <c r="B72" s="216"/>
      <c r="C72" s="216"/>
      <c r="D72" s="33"/>
      <c r="E72" s="33"/>
      <c r="F72" s="33"/>
      <c r="G72" s="33"/>
      <c r="H72" s="33"/>
      <c r="I72" s="33"/>
      <c r="J72" s="33"/>
      <c r="K72" s="33"/>
      <c r="L72" s="33"/>
      <c r="M72" s="33"/>
      <c r="N72" s="33"/>
      <c r="O72" s="33"/>
      <c r="P72" s="33"/>
      <c r="Q72" s="33"/>
      <c r="R72" s="147"/>
      <c r="S72" s="147"/>
      <c r="T72" s="147"/>
      <c r="U72" s="147"/>
      <c r="V72" s="147"/>
      <c r="W72" s="147"/>
      <c r="X72" s="147"/>
      <c r="Y72" s="147"/>
      <c r="Z72" s="147"/>
      <c r="AA72" s="147"/>
      <c r="AB72" s="147"/>
      <c r="AC72" s="147"/>
      <c r="AD72" s="147"/>
      <c r="AE72" s="33"/>
      <c r="AF72" s="33"/>
      <c r="AG72" s="33"/>
      <c r="AH72" s="33"/>
      <c r="AI72" s="33"/>
      <c r="AJ72" s="33"/>
      <c r="AK72" s="33"/>
      <c r="AL72" s="579" t="str">
        <f>IF(AL51=0,"NA",IF(AND(NOT(OR('Project Data'!AE32='Project Data'!DV2,'Project Data'!AE32='Project Data'!DV3,'Project Data'!AE32='Project Data'!DV4)),'Project Data'!AE32=0),"Specify",'Project Data'!AE32))</f>
        <v>NA</v>
      </c>
      <c r="AM72" s="528"/>
      <c r="AN72" s="528"/>
      <c r="AO72" s="528"/>
      <c r="AP72" s="529"/>
      <c r="AQ72" s="216"/>
      <c r="AR72" s="216"/>
      <c r="AS72" s="216"/>
      <c r="AT72" s="216"/>
      <c r="AU72" s="216"/>
      <c r="AV72" s="216"/>
      <c r="AW72" s="23"/>
      <c r="AX72" s="23"/>
      <c r="AY72" s="23"/>
      <c r="AZ72" s="23"/>
      <c r="BA72" s="23"/>
      <c r="BB72" s="23"/>
      <c r="BC72" s="23"/>
      <c r="BD72" s="23"/>
      <c r="BE72" s="23"/>
      <c r="BF72" s="23"/>
      <c r="BG72" s="23"/>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row>
    <row r="73" spans="1:132" x14ac:dyDescent="0.25">
      <c r="A73" s="216"/>
      <c r="B73" s="216"/>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3"/>
      <c r="AX73" s="23"/>
      <c r="AY73" s="23"/>
      <c r="AZ73" s="23"/>
      <c r="BA73" s="23"/>
      <c r="BB73" s="23"/>
      <c r="BC73" s="216"/>
      <c r="BD73" s="23"/>
      <c r="BE73" s="23"/>
      <c r="BF73" s="23"/>
      <c r="BG73" s="23"/>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row>
    <row r="74" spans="1:132" ht="15.6" x14ac:dyDescent="0.3">
      <c r="A74" s="353" t="s">
        <v>32</v>
      </c>
      <c r="B74" s="216"/>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589">
        <f>'Project Data'!AG20</f>
        <v>0</v>
      </c>
      <c r="AM74" s="590"/>
      <c r="AN74" s="590"/>
      <c r="AO74" s="590"/>
      <c r="AP74" s="591"/>
      <c r="AQ74" s="216"/>
      <c r="AR74" s="216"/>
      <c r="AS74" s="216"/>
      <c r="AT74" s="216"/>
      <c r="AU74" s="216"/>
      <c r="AV74" s="216"/>
      <c r="AW74" s="23"/>
      <c r="AX74" s="23"/>
      <c r="AY74" s="23"/>
      <c r="AZ74" s="23"/>
      <c r="BA74" s="23"/>
      <c r="BB74" s="23"/>
      <c r="BC74" s="23"/>
      <c r="BD74" s="23"/>
      <c r="BE74" s="23"/>
      <c r="BF74" s="23"/>
      <c r="BG74" s="23"/>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row>
    <row r="75" spans="1:132" x14ac:dyDescent="0.25">
      <c r="A75" s="216"/>
      <c r="B75" s="216"/>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3"/>
      <c r="AX75" s="23"/>
      <c r="AY75" s="23"/>
      <c r="AZ75" s="23"/>
      <c r="BA75" s="23"/>
      <c r="BB75" s="23"/>
      <c r="BC75" s="23"/>
      <c r="BD75" s="23"/>
      <c r="BE75" s="23"/>
      <c r="BF75" s="23"/>
      <c r="BG75" s="23"/>
      <c r="BH75" s="216"/>
      <c r="BI75" s="216"/>
      <c r="BJ75" s="216"/>
      <c r="BK75" s="216"/>
      <c r="BL75" s="216"/>
      <c r="BM75" s="216"/>
      <c r="BN75" s="216"/>
      <c r="BO75" s="216"/>
      <c r="BP75" s="216"/>
      <c r="BQ75" s="216"/>
      <c r="BR75" s="216"/>
      <c r="BS75" s="216"/>
      <c r="BT75" s="216"/>
      <c r="BU75" s="216"/>
      <c r="BV75" s="216"/>
      <c r="BW75" s="216"/>
      <c r="BX75" s="216"/>
      <c r="BY75" s="216"/>
      <c r="BZ75" s="216"/>
      <c r="CA75" s="216"/>
      <c r="CB75" s="216"/>
      <c r="CC75" s="216"/>
      <c r="CD75" s="216"/>
      <c r="CE75" s="216"/>
      <c r="CF75" s="216"/>
      <c r="CG75" s="216"/>
      <c r="CH75" s="216"/>
      <c r="CI75" s="216"/>
      <c r="CJ75" s="216"/>
      <c r="CK75" s="216"/>
      <c r="CL75" s="216"/>
      <c r="CM75" s="216"/>
      <c r="CN75" s="216"/>
      <c r="CO75" s="216"/>
      <c r="CP75" s="216"/>
      <c r="CQ75" s="216"/>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row>
    <row r="76" spans="1:132" s="1" customFormat="1" ht="15.6" x14ac:dyDescent="0.3">
      <c r="A76" s="353" t="s">
        <v>31</v>
      </c>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48"/>
      <c r="AP76" s="348"/>
      <c r="AQ76" s="216"/>
      <c r="AR76" s="348"/>
      <c r="AT76" s="24"/>
      <c r="AU76" s="24"/>
      <c r="AV76" s="24"/>
      <c r="AW76" s="24"/>
      <c r="AX76" s="24"/>
      <c r="AY76" s="24"/>
      <c r="AZ76" s="18"/>
      <c r="BA76" s="18"/>
      <c r="BB76" s="18"/>
      <c r="BC76" s="18"/>
      <c r="BD76" s="18"/>
      <c r="BE76" s="18"/>
      <c r="BG76" s="22"/>
      <c r="BH76" s="22"/>
      <c r="CY76" s="216"/>
      <c r="DJ76" s="216"/>
    </row>
    <row r="77" spans="1:132" s="44" customFormat="1" ht="15.75" customHeight="1" x14ac:dyDescent="0.25">
      <c r="A77" s="215"/>
      <c r="B77" s="215"/>
      <c r="C77" s="215"/>
      <c r="D77" s="330" t="s">
        <v>33</v>
      </c>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573" t="str">
        <f>'Project Data'!DI21</f>
        <v>Specify</v>
      </c>
      <c r="AM77" s="574"/>
      <c r="AN77" s="574"/>
      <c r="AO77" s="574"/>
      <c r="AP77" s="57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c r="BX77" s="215"/>
      <c r="BY77" s="215"/>
      <c r="BZ77" s="215"/>
      <c r="CA77" s="215"/>
      <c r="CB77" s="215"/>
      <c r="CC77" s="215"/>
      <c r="CD77" s="215"/>
      <c r="CE77" s="215"/>
      <c r="CF77" s="215"/>
      <c r="CG77" s="215"/>
      <c r="CH77" s="215"/>
      <c r="CI77" s="215"/>
      <c r="CJ77" s="215"/>
      <c r="CK77" s="215"/>
      <c r="CL77" s="215"/>
      <c r="CM77" s="215"/>
      <c r="CN77" s="215"/>
      <c r="CO77" s="215"/>
      <c r="CP77" s="215"/>
      <c r="CQ77" s="215"/>
      <c r="CR77" s="215"/>
      <c r="CS77" s="215"/>
      <c r="CT77" s="215"/>
      <c r="CU77" s="215"/>
      <c r="CV77" s="215"/>
      <c r="CW77" s="215"/>
      <c r="CX77" s="215"/>
      <c r="CY77" s="35"/>
      <c r="CZ77" s="215"/>
      <c r="DA77" s="215"/>
      <c r="DB77" s="215"/>
      <c r="DC77" s="215"/>
      <c r="DD77" s="215"/>
      <c r="DE77" s="215"/>
      <c r="DF77" s="215"/>
      <c r="DG77" s="215"/>
      <c r="DH77" s="215"/>
      <c r="DI77" s="215"/>
      <c r="DJ77" s="35"/>
      <c r="DK77" s="215"/>
      <c r="DL77" s="215"/>
      <c r="DM77" s="215"/>
      <c r="DN77" s="215"/>
      <c r="DO77" s="215"/>
      <c r="DP77" s="215"/>
      <c r="DQ77" s="215"/>
      <c r="DR77" s="215"/>
      <c r="DS77" s="215"/>
      <c r="DT77" s="215"/>
      <c r="DU77" s="215"/>
      <c r="DV77" s="215"/>
      <c r="DW77" s="215"/>
      <c r="DX77" s="215"/>
      <c r="DY77" s="215"/>
      <c r="DZ77" s="215"/>
      <c r="EA77" s="215"/>
      <c r="EB77" s="215"/>
    </row>
    <row r="78" spans="1:132" s="44" customFormat="1" ht="15.75" customHeight="1" thickBot="1" x14ac:dyDescent="0.3">
      <c r="A78" s="215"/>
      <c r="B78" s="215"/>
      <c r="C78" s="215"/>
      <c r="D78" s="330" t="s">
        <v>35</v>
      </c>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562" t="str">
        <f>'Project Data'!DI22</f>
        <v>Specify</v>
      </c>
      <c r="AM78" s="563"/>
      <c r="AN78" s="563"/>
      <c r="AO78" s="563"/>
      <c r="AP78" s="564"/>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c r="BM78" s="215"/>
      <c r="BN78" s="215"/>
      <c r="BO78" s="215"/>
      <c r="BP78" s="215"/>
      <c r="BQ78" s="215"/>
      <c r="BR78" s="215"/>
      <c r="BS78" s="215"/>
      <c r="BT78" s="215"/>
      <c r="BU78" s="215"/>
      <c r="BV78" s="215"/>
      <c r="BW78" s="215"/>
      <c r="BX78" s="215"/>
      <c r="BY78" s="215"/>
      <c r="BZ78" s="215"/>
      <c r="CA78" s="215"/>
      <c r="CB78" s="215"/>
      <c r="CC78" s="215"/>
      <c r="CD78" s="215"/>
      <c r="CE78" s="215"/>
      <c r="CF78" s="215"/>
      <c r="CG78" s="215"/>
      <c r="CH78" s="215"/>
      <c r="CI78" s="215"/>
      <c r="CJ78" s="215"/>
      <c r="CK78" s="215"/>
      <c r="CL78" s="215"/>
      <c r="CM78" s="215"/>
      <c r="CN78" s="215"/>
      <c r="CO78" s="215"/>
      <c r="CP78" s="215"/>
      <c r="CQ78" s="215"/>
      <c r="CR78" s="215"/>
      <c r="CS78" s="215"/>
      <c r="CT78" s="215"/>
      <c r="CU78" s="215"/>
      <c r="CV78" s="215"/>
      <c r="CW78" s="215"/>
      <c r="CX78" s="215"/>
      <c r="CY78" s="215"/>
      <c r="CZ78" s="215"/>
      <c r="DA78" s="215"/>
      <c r="DB78" s="215"/>
      <c r="DC78" s="215"/>
      <c r="DD78" s="215"/>
      <c r="DE78" s="215"/>
      <c r="DF78" s="215"/>
      <c r="DG78" s="215"/>
      <c r="DH78" s="215"/>
      <c r="DI78" s="215"/>
      <c r="DJ78" s="215"/>
      <c r="DK78" s="215"/>
      <c r="DL78" s="215"/>
      <c r="DM78" s="215"/>
      <c r="DN78" s="215"/>
      <c r="DO78" s="215"/>
      <c r="DP78" s="215"/>
      <c r="DQ78" s="215"/>
      <c r="DR78" s="215"/>
      <c r="DS78" s="215"/>
      <c r="DT78" s="215"/>
      <c r="DU78" s="215"/>
      <c r="DV78" s="215"/>
      <c r="DW78" s="215"/>
      <c r="DX78" s="215"/>
      <c r="DY78" s="215"/>
      <c r="DZ78" s="215"/>
      <c r="EA78" s="215"/>
      <c r="EB78" s="215"/>
    </row>
    <row r="79" spans="1:132" s="44" customFormat="1" ht="15.75" customHeight="1" thickBot="1" x14ac:dyDescent="0.3">
      <c r="A79" s="215"/>
      <c r="B79" s="215"/>
      <c r="C79" s="215"/>
      <c r="D79" s="328" t="s">
        <v>36</v>
      </c>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565" t="str">
        <f>'Project Data'!R22</f>
        <v/>
      </c>
      <c r="AM79" s="566"/>
      <c r="AN79" s="566"/>
      <c r="AO79" s="566"/>
      <c r="AP79" s="567"/>
      <c r="AQ79" s="223"/>
      <c r="AR79" s="215"/>
      <c r="AS79" s="215"/>
      <c r="AT79" s="215"/>
      <c r="AU79" s="215"/>
      <c r="AV79" s="215"/>
      <c r="AW79" s="215"/>
      <c r="AX79" s="215"/>
      <c r="AY79" s="215"/>
      <c r="AZ79" s="215"/>
      <c r="BA79" s="215"/>
      <c r="BB79" s="215"/>
      <c r="BC79" s="215"/>
      <c r="BD79" s="215"/>
      <c r="BE79" s="215"/>
      <c r="BF79" s="215"/>
      <c r="BG79" s="215"/>
      <c r="BH79" s="215"/>
      <c r="BI79" s="215"/>
      <c r="BJ79" s="215"/>
      <c r="BK79" s="215"/>
      <c r="BL79" s="215"/>
      <c r="BM79" s="215"/>
      <c r="BN79" s="215"/>
      <c r="BO79" s="215"/>
      <c r="BP79" s="215"/>
      <c r="BQ79" s="215"/>
      <c r="BR79" s="215"/>
      <c r="BS79" s="215"/>
      <c r="BT79" s="215"/>
      <c r="BU79" s="215"/>
      <c r="BV79" s="215"/>
      <c r="BW79" s="215"/>
      <c r="BX79" s="215"/>
      <c r="BY79" s="215"/>
      <c r="BZ79" s="215"/>
      <c r="CA79" s="215"/>
      <c r="CB79" s="215"/>
      <c r="CC79" s="215"/>
      <c r="CD79" s="215"/>
      <c r="CE79" s="215"/>
      <c r="CF79" s="215"/>
      <c r="CG79" s="215"/>
      <c r="CH79" s="215"/>
      <c r="CI79" s="215"/>
      <c r="CJ79" s="215"/>
      <c r="CK79" s="215"/>
      <c r="CL79" s="215"/>
      <c r="CM79" s="215"/>
      <c r="CN79" s="215"/>
      <c r="CO79" s="215"/>
      <c r="CP79" s="215"/>
      <c r="CQ79" s="215"/>
      <c r="CR79" s="215"/>
      <c r="CS79" s="215"/>
      <c r="CT79" s="215"/>
      <c r="CU79" s="215"/>
      <c r="CV79" s="215"/>
      <c r="CW79" s="215"/>
      <c r="CX79" s="215"/>
      <c r="CY79" s="215"/>
      <c r="CZ79" s="215"/>
      <c r="DA79" s="215"/>
      <c r="DB79" s="215"/>
      <c r="DC79" s="215"/>
      <c r="DD79" s="215"/>
      <c r="DE79" s="215"/>
      <c r="DF79" s="215"/>
      <c r="DG79" s="215"/>
      <c r="DH79" s="215"/>
      <c r="DI79" s="215"/>
      <c r="DJ79" s="215"/>
      <c r="DK79" s="215"/>
      <c r="DL79" s="215"/>
      <c r="DM79" s="215"/>
      <c r="DN79" s="215"/>
      <c r="DO79" s="215"/>
      <c r="DP79" s="215"/>
      <c r="DQ79" s="215"/>
      <c r="DR79" s="215"/>
      <c r="DS79" s="215"/>
      <c r="DT79" s="215"/>
      <c r="DU79" s="215"/>
      <c r="DV79" s="215"/>
      <c r="DW79" s="215"/>
      <c r="DX79" s="215"/>
      <c r="DY79" s="215"/>
      <c r="DZ79" s="215"/>
      <c r="EA79" s="215"/>
      <c r="EB79" s="215"/>
    </row>
    <row r="80" spans="1:132" x14ac:dyDescent="0.25">
      <c r="A80" s="216"/>
      <c r="B80" s="216"/>
      <c r="C80" s="216"/>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43"/>
      <c r="AM80" s="42"/>
      <c r="AN80" s="42"/>
      <c r="AO80" s="42"/>
      <c r="AP80" s="42"/>
      <c r="AQ80" s="42"/>
      <c r="AR80" s="42"/>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216"/>
      <c r="BX80" s="216"/>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row>
    <row r="81" spans="1:120" s="1" customFormat="1" ht="15.6" x14ac:dyDescent="0.3">
      <c r="A81" s="518" t="s">
        <v>239</v>
      </c>
      <c r="B81" s="518"/>
      <c r="C81" s="518"/>
      <c r="D81" s="518"/>
      <c r="E81" s="518"/>
      <c r="F81" s="518"/>
      <c r="G81" s="518"/>
      <c r="H81" s="518"/>
      <c r="I81" s="518"/>
      <c r="J81" s="518"/>
      <c r="K81" s="518"/>
      <c r="L81" s="518"/>
      <c r="M81" s="518"/>
      <c r="N81" s="518"/>
      <c r="O81" s="518"/>
      <c r="P81" s="518"/>
      <c r="Q81" s="518"/>
      <c r="R81" s="518"/>
      <c r="S81" s="518"/>
      <c r="T81" s="518"/>
      <c r="U81" s="523"/>
      <c r="V81" s="523"/>
      <c r="W81" s="523"/>
      <c r="X81" s="523"/>
      <c r="Y81" s="523"/>
      <c r="Z81" s="523"/>
      <c r="AA81" s="523"/>
      <c r="AB81" s="523"/>
      <c r="AC81" s="523"/>
      <c r="AD81" s="523"/>
      <c r="AE81" s="523"/>
      <c r="AF81" s="523"/>
      <c r="AG81" s="523"/>
      <c r="AH81" s="21"/>
      <c r="AI81" s="21"/>
      <c r="AJ81" s="21"/>
      <c r="AK81" s="21"/>
      <c r="AL81" s="21"/>
      <c r="AM81" s="21"/>
      <c r="AN81" s="21"/>
      <c r="AO81" s="21"/>
      <c r="BF81" s="1" t="s">
        <v>17</v>
      </c>
      <c r="DE81" s="216"/>
      <c r="DP81" s="216"/>
    </row>
    <row r="82" spans="1:120" ht="11.1" customHeight="1" x14ac:dyDescent="0.25">
      <c r="A82" s="216"/>
      <c r="B82" s="216"/>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c r="BM82" s="216"/>
      <c r="BN82" s="216"/>
      <c r="BO82" s="216"/>
      <c r="BP82" s="216"/>
      <c r="BQ82" s="216"/>
      <c r="BR82" s="216"/>
      <c r="BS82" s="216"/>
      <c r="BT82" s="216"/>
      <c r="BU82" s="216"/>
      <c r="BV82" s="216"/>
      <c r="BW82" s="216"/>
      <c r="BX82" s="216"/>
      <c r="BY82" s="216"/>
      <c r="BZ82" s="216"/>
      <c r="CA82" s="216"/>
      <c r="CB82" s="216"/>
      <c r="CC82" s="216"/>
      <c r="CD82" s="216"/>
      <c r="CE82" s="216"/>
      <c r="CF82" s="216"/>
      <c r="CG82" s="216"/>
      <c r="CH82" s="216"/>
      <c r="CI82" s="216"/>
      <c r="CJ82" s="216"/>
      <c r="CK82" s="216"/>
      <c r="CL82" s="216"/>
      <c r="CM82" s="216"/>
      <c r="CN82" s="216"/>
      <c r="CO82" s="216"/>
      <c r="CP82" s="216"/>
      <c r="CQ82" s="216"/>
      <c r="CR82" s="216"/>
      <c r="CS82" s="216"/>
      <c r="CT82" s="216"/>
      <c r="CU82" s="216"/>
      <c r="CV82" s="216"/>
      <c r="CW82" s="216"/>
      <c r="CX82" s="216"/>
      <c r="CY82" s="216"/>
      <c r="CZ82" s="216"/>
      <c r="DA82" s="216"/>
      <c r="DB82" s="216"/>
      <c r="DC82" s="216"/>
      <c r="DD82" s="216"/>
      <c r="DE82" s="1"/>
      <c r="DF82" s="216"/>
      <c r="DG82" s="216"/>
      <c r="DH82" s="216"/>
      <c r="DI82" s="216"/>
      <c r="DJ82" s="216"/>
      <c r="DK82" s="216"/>
      <c r="DL82" s="216"/>
      <c r="DM82" s="216"/>
      <c r="DN82" s="216"/>
      <c r="DO82" s="216"/>
      <c r="DP82" s="1"/>
    </row>
    <row r="83" spans="1:120" ht="63.75" customHeight="1" x14ac:dyDescent="0.25">
      <c r="A83" s="216"/>
      <c r="B83" s="216"/>
      <c r="C83" s="580"/>
      <c r="D83" s="581"/>
      <c r="E83" s="581"/>
      <c r="F83" s="581"/>
      <c r="G83" s="581"/>
      <c r="H83" s="581"/>
      <c r="I83" s="581"/>
      <c r="J83" s="581"/>
      <c r="K83" s="581"/>
      <c r="L83" s="581"/>
      <c r="M83" s="581"/>
      <c r="N83" s="581"/>
      <c r="O83" s="581"/>
      <c r="P83" s="581"/>
      <c r="Q83" s="581"/>
      <c r="R83" s="581"/>
      <c r="S83" s="581"/>
      <c r="T83" s="581"/>
      <c r="U83" s="581"/>
      <c r="V83" s="581"/>
      <c r="W83" s="581"/>
      <c r="X83" s="581"/>
      <c r="Y83" s="581"/>
      <c r="Z83" s="581"/>
      <c r="AA83" s="581"/>
      <c r="AB83" s="581"/>
      <c r="AC83" s="581"/>
      <c r="AD83" s="581"/>
      <c r="AE83" s="581"/>
      <c r="AF83" s="581"/>
      <c r="AG83" s="581"/>
      <c r="AH83" s="581"/>
      <c r="AI83" s="581"/>
      <c r="AJ83" s="581"/>
      <c r="AK83" s="581"/>
      <c r="AL83" s="581"/>
      <c r="AM83" s="581"/>
      <c r="AN83" s="581"/>
      <c r="AO83" s="581"/>
      <c r="AP83" s="581"/>
      <c r="AQ83" s="582"/>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6"/>
      <c r="BR83" s="216"/>
      <c r="BS83" s="216"/>
      <c r="BT83" s="216"/>
      <c r="BU83" s="216"/>
      <c r="BV83" s="216"/>
      <c r="BW83" s="216"/>
      <c r="BX83" s="216"/>
      <c r="BY83" s="216"/>
      <c r="BZ83" s="216"/>
      <c r="CA83" s="216"/>
      <c r="CB83" s="216"/>
      <c r="CC83" s="216"/>
      <c r="CD83" s="216"/>
      <c r="CE83" s="216"/>
      <c r="CF83" s="216"/>
      <c r="CG83" s="216"/>
      <c r="CH83" s="216"/>
      <c r="CI83" s="216"/>
      <c r="CJ83" s="216"/>
      <c r="CK83" s="216"/>
      <c r="CL83" s="216"/>
      <c r="CM83" s="216"/>
      <c r="CN83" s="216"/>
      <c r="CO83" s="216"/>
      <c r="CP83" s="216"/>
      <c r="CQ83" s="216"/>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row>
  </sheetData>
  <sheetProtection algorithmName="SHA-512" hashValue="NhUDUBLD6yhr3/JhQazR1AatOmwDfR7VaG3QCBsGRsOSK53I5XoPZbQtZbcC7toZ6C76/ez5EMR2D+TYH/6qiA==" saltValue="UCpVZhNPdPZDlq9HLA2yhw==" spinCount="100000" sheet="1" selectLockedCells="1"/>
  <mergeCells count="112">
    <mergeCell ref="D66:Q66"/>
    <mergeCell ref="D64:Q64"/>
    <mergeCell ref="D65:Q65"/>
    <mergeCell ref="AE67:AP67"/>
    <mergeCell ref="R67:AD67"/>
    <mergeCell ref="R66:U66"/>
    <mergeCell ref="V66:Z66"/>
    <mergeCell ref="AA66:AD66"/>
    <mergeCell ref="AE66:AP66"/>
    <mergeCell ref="C83:AQ83"/>
    <mergeCell ref="J13:AR13"/>
    <mergeCell ref="J14:AR14"/>
    <mergeCell ref="J15:AR15"/>
    <mergeCell ref="C20:AR20"/>
    <mergeCell ref="J17:L17"/>
    <mergeCell ref="D70:Q70"/>
    <mergeCell ref="AE62:AP62"/>
    <mergeCell ref="AL74:AP74"/>
    <mergeCell ref="AE69:AP69"/>
    <mergeCell ref="AE63:AP63"/>
    <mergeCell ref="V62:Z62"/>
    <mergeCell ref="AA62:AD62"/>
    <mergeCell ref="AE64:AP64"/>
    <mergeCell ref="V64:Z64"/>
    <mergeCell ref="AA64:AD64"/>
    <mergeCell ref="R63:U63"/>
    <mergeCell ref="V63:Z63"/>
    <mergeCell ref="AE59:AP59"/>
    <mergeCell ref="D58:Q58"/>
    <mergeCell ref="D59:Q59"/>
    <mergeCell ref="R62:U62"/>
    <mergeCell ref="R58:U58"/>
    <mergeCell ref="V58:Z58"/>
    <mergeCell ref="A81:T81"/>
    <mergeCell ref="U81:AB81"/>
    <mergeCell ref="AC81:AG81"/>
    <mergeCell ref="AL78:AP78"/>
    <mergeCell ref="AL79:AP79"/>
    <mergeCell ref="AA63:AD63"/>
    <mergeCell ref="R64:U64"/>
    <mergeCell ref="V65:Z65"/>
    <mergeCell ref="AA65:AD65"/>
    <mergeCell ref="AL77:AP77"/>
    <mergeCell ref="AE70:AP70"/>
    <mergeCell ref="D68:Q68"/>
    <mergeCell ref="D69:Q69"/>
    <mergeCell ref="AE68:AP68"/>
    <mergeCell ref="R70:AD70"/>
    <mergeCell ref="R68:U68"/>
    <mergeCell ref="R69:AD69"/>
    <mergeCell ref="V68:Z68"/>
    <mergeCell ref="AL72:AP72"/>
    <mergeCell ref="AA68:AD68"/>
    <mergeCell ref="AE65:AP65"/>
    <mergeCell ref="R65:U65"/>
    <mergeCell ref="D63:Q63"/>
    <mergeCell ref="D67:Q67"/>
    <mergeCell ref="AA58:AD58"/>
    <mergeCell ref="R59:AD59"/>
    <mergeCell ref="D62:Q62"/>
    <mergeCell ref="AL38:AP38"/>
    <mergeCell ref="AL37:AP37"/>
    <mergeCell ref="AE41:AK41"/>
    <mergeCell ref="AE58:AP58"/>
    <mergeCell ref="AL54:AP54"/>
    <mergeCell ref="AC49:AG49"/>
    <mergeCell ref="AE40:AK40"/>
    <mergeCell ref="AL44:AP44"/>
    <mergeCell ref="D54:AK54"/>
    <mergeCell ref="A49:T49"/>
    <mergeCell ref="U49:AB49"/>
    <mergeCell ref="AL51:AP51"/>
    <mergeCell ref="AL46:AP46"/>
    <mergeCell ref="AE57:AP57"/>
    <mergeCell ref="X43:AD43"/>
    <mergeCell ref="AL50:AP50"/>
    <mergeCell ref="AL52:AP52"/>
    <mergeCell ref="AL32:AP32"/>
    <mergeCell ref="AL30:AP30"/>
    <mergeCell ref="AZ31:BF31"/>
    <mergeCell ref="AZ33:BF33"/>
    <mergeCell ref="AL28:AP28"/>
    <mergeCell ref="AL29:AP29"/>
    <mergeCell ref="AL31:AP31"/>
    <mergeCell ref="AL33:AP33"/>
    <mergeCell ref="AZ32:BF32"/>
    <mergeCell ref="AZ30:BF30"/>
    <mergeCell ref="AZ28:BF28"/>
    <mergeCell ref="AZ29:BF29"/>
    <mergeCell ref="AL23:AP23"/>
    <mergeCell ref="AL25:AP25"/>
    <mergeCell ref="AZ25:BF25"/>
    <mergeCell ref="AZ27:BF27"/>
    <mergeCell ref="AL24:AP24"/>
    <mergeCell ref="AL27:AP27"/>
    <mergeCell ref="A8:F8"/>
    <mergeCell ref="A9:F9"/>
    <mergeCell ref="G8:I8"/>
    <mergeCell ref="AZ23:BF23"/>
    <mergeCell ref="AL22:AP22"/>
    <mergeCell ref="AZ24:BF24"/>
    <mergeCell ref="BD16:CQ16"/>
    <mergeCell ref="AL26:AP26"/>
    <mergeCell ref="A6:H6"/>
    <mergeCell ref="AJ3:AS3"/>
    <mergeCell ref="AJ2:AR2"/>
    <mergeCell ref="A2:H2"/>
    <mergeCell ref="AI6:AR6"/>
    <mergeCell ref="K8:AH8"/>
    <mergeCell ref="A11:F11"/>
    <mergeCell ref="A10:F10"/>
    <mergeCell ref="AK8:AS8"/>
  </mergeCells>
  <phoneticPr fontId="3" type="noConversion"/>
  <conditionalFormatting sqref="C20">
    <cfRule type="expression" dxfId="24" priority="68" stopIfTrue="1">
      <formula>$J$17="Appeal"</formula>
    </cfRule>
  </conditionalFormatting>
  <conditionalFormatting sqref="AF47:AH47 AT51:AW51">
    <cfRule type="cellIs" dxfId="23" priority="66" stopIfTrue="1" operator="equal">
      <formula>"OK"</formula>
    </cfRule>
  </conditionalFormatting>
  <conditionalFormatting sqref="AL72:AP72">
    <cfRule type="expression" dxfId="22" priority="30" stopIfTrue="1">
      <formula>$AL$72="Specify"</formula>
    </cfRule>
  </conditionalFormatting>
  <conditionalFormatting sqref="AL74:AP74">
    <cfRule type="cellIs" dxfId="21" priority="44" stopIfTrue="1" operator="equal">
      <formula>0</formula>
    </cfRule>
    <cfRule type="expression" dxfId="20" priority="46" stopIfTrue="1">
      <formula>$AL$50=""</formula>
    </cfRule>
  </conditionalFormatting>
  <conditionalFormatting sqref="AL77:AP78 AI6 AS6 H9:H11 J13:J16 AS14:AS15 BD16 AL52:AQ52 AL74:AP74">
    <cfRule type="cellIs" dxfId="19" priority="43" stopIfTrue="1" operator="equal">
      <formula>"Specify"</formula>
    </cfRule>
  </conditionalFormatting>
  <conditionalFormatting sqref="AL78:AP78">
    <cfRule type="cellIs" dxfId="18" priority="42" stopIfTrue="1" operator="equal">
      <formula>0</formula>
    </cfRule>
  </conditionalFormatting>
  <conditionalFormatting sqref="AL44:AQ45">
    <cfRule type="cellIs" dxfId="17" priority="33" stopIfTrue="1" operator="equal">
      <formula>"Specify Pool"</formula>
    </cfRule>
  </conditionalFormatting>
  <conditionalFormatting sqref="AR32">
    <cfRule type="cellIs" dxfId="16" priority="62" stopIfTrue="1" operator="greaterThan">
      <formula>0</formula>
    </cfRule>
  </conditionalFormatting>
  <conditionalFormatting sqref="AT23:AW33 AD34:AF36 AM39:AM40 AL39:AL41 AD40:AD41 AE43:AF43 AD47:AE47 AI47:AM47 AM48:AS49 AW50:BG52 BC72 AW72:BB75 BD72:BG75 BC74:BC75">
    <cfRule type="cellIs" dxfId="15" priority="63" stopIfTrue="1" operator="equal">
      <formula>"ERROR"</formula>
    </cfRule>
    <cfRule type="cellIs" dxfId="14" priority="64" stopIfTrue="1" operator="equal">
      <formula>"OK"</formula>
    </cfRule>
  </conditionalFormatting>
  <conditionalFormatting sqref="AT51:AW51 AF47:AH47">
    <cfRule type="cellIs" dxfId="13" priority="65" stopIfTrue="1" operator="equal">
      <formula>"Error"</formula>
    </cfRule>
  </conditionalFormatting>
  <dataValidations xWindow="509" yWindow="480" count="2">
    <dataValidation allowBlank="1" showInputMessage="1" showErrorMessage="1" prompt="Enter Data On_x000a_Budget Tab" sqref="AL28:AQ31 AL24:AQ26" xr:uid="{00000000-0002-0000-0800-000000000000}"/>
    <dataValidation allowBlank="1" showInputMessage="1" showErrorMessage="1" prompt="Auto_x000a_Calculated" sqref="AL32:AQ32" xr:uid="{00000000-0002-0000-0800-000001000000}"/>
  </dataValidations>
  <printOptions horizontalCentered="1"/>
  <pageMargins left="0.25" right="0.25" top="1" bottom="1" header="0" footer="0"/>
  <pageSetup scale="67" fitToHeight="0" orientation="portrait" horizontalDpi="200" verticalDpi="200" r:id="rId1"/>
  <headerFooter alignWithMargins="0"/>
  <rowBreaks count="1" manualBreakCount="1">
    <brk id="48" max="44" man="1"/>
  </rowBreaks>
  <colBreaks count="1" manualBreakCount="1">
    <brk id="45" max="9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28285</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Draft New Version</TermName>
          <TermId xmlns="http://schemas.microsoft.com/office/infopath/2007/PartnerControls">55f6ab88-cfdc-4f67-8e30-f9815c9e56bf</TermId>
        </TermInfo>
      </Terms>
    </a2b2925f89424e5ea61293b13ae30a39>
    <Final1 xmlns="86a43da4-4ab0-4298-9469-8b62a3adde5a">true</Final1>
    <_dlc_DocId xmlns="86a43da4-4ab0-4298-9469-8b62a3adde5a">BCOM-1944716176-313</_dlc_DocId>
    <LiveLinkID xmlns="86a43da4-4ab0-4298-9469-8b62a3adde5a" xsi:nil="true"/>
    <_dlc_DocIdUrl xmlns="86a43da4-4ab0-4298-9469-8b62a3adde5a">
      <Url>https://covgov.sharepoint.com/sites/dgs-cpu/cradm/_layouts/15/DocIdRedir.aspx?ID=BCOM-1944716176-313</Url>
      <Description>BCOM-1944716176-313</Description>
    </_dlc_DocIdUrl>
    <c133cc8d12ae48a981385e46ee7063e4 xmlns="86a43da4-4ab0-4298-9469-8b62a3adde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7" ma:contentTypeDescription="BCOM General Document" ma:contentTypeScope="" ma:versionID="01de3895ab1f8315007a05b4666b736b">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41965e6c7e55f4cc18f977c2aacb627a"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file>

<file path=customXml/itemProps1.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2.xml><?xml version="1.0" encoding="utf-8"?>
<ds:datastoreItem xmlns:ds="http://schemas.openxmlformats.org/officeDocument/2006/customXml" ds:itemID="{A242F2E7-77DC-45F1-95D8-8D0EB9564F4E}">
  <ds:schemaRefs>
    <ds:schemaRef ds:uri="http://schemas.microsoft.com/office/2006/documentManagement/types"/>
    <ds:schemaRef ds:uri="17249c58-a7f9-45bf-b724-c35829f8e11f"/>
    <ds:schemaRef ds:uri="86a43da4-4ab0-4298-9469-8b62a3adde5a"/>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AA86F645-EEE7-402B-B39C-E0A145419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080981-CF33-4864-B864-5D91FFB6CE4D}">
  <ds:schemaRefs>
    <ds:schemaRef ds:uri="http://schemas.microsoft.com/sharepoint/events"/>
  </ds:schemaRefs>
</ds:datastoreItem>
</file>

<file path=customXml/itemProps5.xml><?xml version="1.0" encoding="utf-8"?>
<ds:datastoreItem xmlns:ds="http://schemas.openxmlformats.org/officeDocument/2006/customXml" ds:itemID="{53F86753-F010-4E57-A355-F65EDB69A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Project Data</vt:lpstr>
      <vt:lpstr>Funding</vt:lpstr>
      <vt:lpstr>Budget</vt:lpstr>
      <vt:lpstr>Other Design - Detail</vt:lpstr>
      <vt:lpstr>Work by Owner - Detail</vt:lpstr>
      <vt:lpstr>Misc - Detail</vt:lpstr>
      <vt:lpstr>Furnishings - Detail</vt:lpstr>
      <vt:lpstr>Equipment - Detail</vt:lpstr>
      <vt:lpstr>Summary</vt:lpstr>
      <vt:lpstr>Description - New Const.</vt:lpstr>
      <vt:lpstr>Description - Renovation</vt:lpstr>
      <vt:lpstr>Comps</vt:lpstr>
      <vt:lpstr>Appeal</vt:lpstr>
      <vt:lpstr>HCI</vt:lpstr>
      <vt:lpstr>Instructions</vt:lpstr>
      <vt:lpstr>VLOOKUPS</vt:lpstr>
      <vt:lpstr>Codes</vt:lpstr>
      <vt:lpstr>FIPS</vt:lpstr>
      <vt:lpstr>Appeal!Print_Area</vt:lpstr>
      <vt:lpstr>Budget!Print_Area</vt:lpstr>
      <vt:lpstr>Comps!Print_Area</vt:lpstr>
      <vt:lpstr>'Description - New Const.'!Print_Area</vt:lpstr>
      <vt:lpstr>'Description - Renovation'!Print_Area</vt:lpstr>
      <vt:lpstr>'Equipment - Detail'!Print_Area</vt:lpstr>
      <vt:lpstr>Funding!Print_Area</vt:lpstr>
      <vt:lpstr>'Furnishings - Detail'!Print_Area</vt:lpstr>
      <vt:lpstr>HCI!Print_Area</vt:lpstr>
      <vt:lpstr>Instructions!Print_Area</vt:lpstr>
      <vt:lpstr>'Misc - Detail'!Print_Area</vt:lpstr>
      <vt:lpstr>'Other Design - Detail'!Print_Area</vt:lpstr>
      <vt:lpstr>'Project Data'!Print_Area</vt:lpstr>
      <vt:lpstr>Summary!Print_Area</vt:lpstr>
      <vt:lpstr>'Work by Owner - Detail'!Print_Area</vt:lpstr>
      <vt:lpstr>'Description - New Const.'!Print_Titles</vt:lpstr>
      <vt:lpstr>'Description - Renovation'!Print_Titles</vt:lpstr>
      <vt:lpstr>PROJECT_TYPE</vt:lpstr>
      <vt:lpstr>Version</vt:lpstr>
    </vt:vector>
  </TitlesOfParts>
  <Manager/>
  <Company>cov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bcom</dc:creator>
  <cp:keywords/>
  <dc:description/>
  <cp:lastModifiedBy>Claxton, Brandi (DGS)</cp:lastModifiedBy>
  <cp:revision/>
  <dcterms:created xsi:type="dcterms:W3CDTF">2003-03-20T14:47:59Z</dcterms:created>
  <dcterms:modified xsi:type="dcterms:W3CDTF">2024-04-09T19:46:52Z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474678e6-7dc8-404b-b774-7c6c51bc70f7</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28285;#Draft New Version|55f6ab88-cfdc-4f67-8e30-f9815c9e56bf</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